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0" windowWidth="23136" windowHeight="5232" tabRatio="567" activeTab="1"/>
  </bookViews>
  <sheets>
    <sheet name="Final Projects_Total=9" sheetId="10" r:id="rId1"/>
    <sheet name="Final Projects_ Total=8" sheetId="14" r:id="rId2"/>
    <sheet name="Not Submitting Projects" sheetId="13" r:id="rId3"/>
    <sheet name="Final 4-1-15 Mtg" sheetId="9" r:id="rId4"/>
    <sheet name="Notes-4-1-15 Mtg " sheetId="4" r:id="rId5"/>
    <sheet name="Sheet1" sheetId="15" r:id="rId6"/>
  </sheets>
  <definedNames>
    <definedName name="_xlnm.Print_Area" localSheetId="3">'Final 4-1-15 Mtg'!$A$1:$BB$45</definedName>
    <definedName name="_xlnm.Print_Area" localSheetId="1">'Final Projects_ Total=8'!$A$1:$BI$33</definedName>
    <definedName name="_xlnm.Print_Area" localSheetId="0">'Final Projects_Total=9'!$A$1:$BI$34</definedName>
    <definedName name="_xlnm.Print_Area" localSheetId="4">'Notes-4-1-15 Mtg '!$A$1:$BB$45</definedName>
    <definedName name="_xlnm.Print_Titles" localSheetId="3">'Final 4-1-15 Mtg'!$A:$B,'Final 4-1-15 Mtg'!$2:$5</definedName>
    <definedName name="_xlnm.Print_Titles" localSheetId="1">'Final Projects_ Total=8'!$A:$C,'Final Projects_ Total=8'!$1:$3</definedName>
    <definedName name="_xlnm.Print_Titles" localSheetId="0">'Final Projects_Total=9'!$A:$C,'Final Projects_Total=9'!$1:$3</definedName>
    <definedName name="_xlnm.Print_Titles" localSheetId="4">'Notes-4-1-15 Mtg '!$A:$B,'Notes-4-1-15 Mtg '!$2:$5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1" i="15" l="1"/>
  <c r="I12" i="15"/>
  <c r="BD11" i="14" l="1"/>
  <c r="BD12" i="14"/>
  <c r="BD13" i="14" s="1"/>
  <c r="BD14" i="14" s="1"/>
  <c r="BD15" i="14" s="1"/>
  <c r="BD16" i="14" s="1"/>
  <c r="L17" i="14"/>
  <c r="BD11" i="10"/>
  <c r="BD12" i="10"/>
  <c r="BD13" i="10" s="1"/>
  <c r="BD14" i="10" s="1"/>
  <c r="BD15" i="10" s="1"/>
  <c r="BD16" i="10" s="1"/>
  <c r="BD17" i="10" s="1"/>
  <c r="BD10" i="10"/>
  <c r="AE9" i="14" l="1"/>
  <c r="W10" i="14" l="1"/>
  <c r="W9" i="14"/>
  <c r="W9" i="10"/>
  <c r="M18" i="10" l="1"/>
  <c r="L18" i="10"/>
  <c r="BD9" i="10"/>
  <c r="BB14" i="14"/>
  <c r="W13" i="10"/>
  <c r="J17" i="14"/>
  <c r="M17" i="14"/>
  <c r="BD9" i="14"/>
  <c r="BD10" i="14" s="1"/>
  <c r="BE9" i="10" l="1"/>
  <c r="BE9" i="14"/>
  <c r="BE10" i="10"/>
  <c r="BE10" i="14"/>
  <c r="N18" i="14"/>
  <c r="BB13" i="14"/>
  <c r="BB9" i="14"/>
  <c r="K9" i="14"/>
  <c r="BB11" i="14"/>
  <c r="BB16" i="14"/>
  <c r="K16" i="14"/>
  <c r="BB15" i="14"/>
  <c r="K15" i="14"/>
  <c r="BB10" i="14"/>
  <c r="W12" i="14"/>
  <c r="BB12" i="14" s="1"/>
  <c r="BE11" i="14" l="1"/>
  <c r="BE11" i="10"/>
  <c r="W10" i="10"/>
  <c r="BE12" i="10" l="1"/>
  <c r="BE12" i="14"/>
  <c r="BB14" i="10"/>
  <c r="BE13" i="10" l="1"/>
  <c r="J18" i="10"/>
  <c r="BE14" i="14" l="1"/>
  <c r="N19" i="10"/>
  <c r="BE15" i="14" l="1"/>
  <c r="BE16" i="10"/>
  <c r="BE15" i="10"/>
  <c r="BB11" i="10"/>
  <c r="BB12" i="10"/>
  <c r="BB15" i="10"/>
  <c r="BB13" i="10"/>
  <c r="BB10" i="10"/>
  <c r="BE13" i="14" l="1"/>
  <c r="BE16" i="14"/>
  <c r="K11" i="10"/>
  <c r="BE14" i="10" l="1"/>
  <c r="BE17" i="10"/>
  <c r="BB16" i="10"/>
  <c r="K16" i="10"/>
  <c r="BB17" i="10"/>
  <c r="K17" i="10"/>
  <c r="BB9" i="10"/>
  <c r="K9" i="10"/>
  <c r="K36" i="9"/>
  <c r="BB36" i="9"/>
  <c r="K30" i="9"/>
  <c r="K31" i="9"/>
  <c r="K35" i="9"/>
  <c r="K37" i="9"/>
  <c r="K38" i="9"/>
  <c r="K39" i="9"/>
  <c r="K40" i="9"/>
  <c r="K41" i="9"/>
  <c r="K43" i="9"/>
  <c r="K32" i="9"/>
  <c r="K33" i="9"/>
  <c r="K34" i="9"/>
  <c r="K44" i="9"/>
  <c r="L45" i="9"/>
  <c r="J45" i="9"/>
  <c r="L27" i="9"/>
  <c r="J27" i="9"/>
  <c r="L20" i="9"/>
  <c r="J20" i="9"/>
  <c r="BB44" i="9"/>
  <c r="BB34" i="9"/>
  <c r="BB33" i="9"/>
  <c r="BB32" i="9"/>
  <c r="BB43" i="9"/>
  <c r="BB42" i="9"/>
  <c r="BB41" i="9"/>
  <c r="BB40" i="9"/>
  <c r="BB39" i="9"/>
  <c r="BB38" i="9"/>
  <c r="BB35" i="9"/>
  <c r="BB31" i="9"/>
  <c r="BB37" i="9"/>
  <c r="BB30" i="9"/>
  <c r="K7" i="9"/>
  <c r="K8" i="9"/>
  <c r="K23" i="9"/>
  <c r="K27" i="9"/>
  <c r="BB11" i="9"/>
  <c r="K11" i="9"/>
  <c r="BB19" i="9"/>
  <c r="BB25" i="9"/>
  <c r="K25" i="9"/>
  <c r="BB24" i="9"/>
  <c r="K24" i="9"/>
  <c r="BB18" i="9"/>
  <c r="BB23" i="9"/>
  <c r="BB22" i="9"/>
  <c r="BB20" i="9"/>
  <c r="BB9" i="9"/>
  <c r="K9" i="9"/>
  <c r="BB8" i="9"/>
  <c r="BB7" i="9"/>
  <c r="N45" i="4"/>
  <c r="L6" i="4"/>
  <c r="BB6" i="4"/>
  <c r="BB15" i="4"/>
  <c r="BB16" i="4"/>
  <c r="BB17" i="4"/>
  <c r="BB50" i="4"/>
  <c r="BB51" i="4"/>
  <c r="BB52" i="4"/>
  <c r="BB53" i="4"/>
  <c r="BB54" i="4"/>
  <c r="BB55" i="4"/>
  <c r="BB30" i="4"/>
  <c r="BB56" i="4"/>
  <c r="BB27" i="4"/>
  <c r="BB28" i="4"/>
  <c r="BB19" i="4"/>
  <c r="BB57" i="4"/>
  <c r="BB20" i="4"/>
  <c r="BB21" i="4"/>
  <c r="BB22" i="4"/>
  <c r="BB58" i="4"/>
  <c r="BB59" i="4"/>
  <c r="BB60" i="4"/>
  <c r="BB23" i="4"/>
  <c r="BB24" i="4"/>
  <c r="BB61" i="4"/>
  <c r="BB25" i="4"/>
  <c r="BB26" i="4"/>
  <c r="BB7" i="4"/>
  <c r="BB47" i="4"/>
  <c r="BB48" i="4"/>
  <c r="BB8" i="4"/>
  <c r="BB9" i="4"/>
  <c r="BB10" i="4"/>
  <c r="BB11" i="4"/>
  <c r="BB49" i="4"/>
  <c r="BB12" i="4"/>
  <c r="BB13" i="4"/>
  <c r="BB29" i="4"/>
  <c r="BB14" i="4"/>
  <c r="M15" i="4"/>
  <c r="M21" i="4"/>
  <c r="M31" i="4"/>
  <c r="J15" i="4"/>
  <c r="J21" i="4"/>
  <c r="J25" i="4"/>
  <c r="J31" i="4" s="1"/>
  <c r="L50" i="4"/>
  <c r="L51" i="4"/>
  <c r="L52" i="4"/>
  <c r="L53" i="4"/>
  <c r="L54" i="4"/>
  <c r="L55" i="4"/>
  <c r="L30" i="4"/>
  <c r="L27" i="4"/>
  <c r="L28" i="4"/>
  <c r="L7" i="4"/>
  <c r="L47" i="4"/>
  <c r="L48" i="4"/>
  <c r="L57" i="4"/>
  <c r="L8" i="4"/>
  <c r="L9" i="4"/>
  <c r="L10" i="4"/>
  <c r="L11" i="4"/>
  <c r="L19" i="4"/>
  <c r="L49" i="4"/>
  <c r="L12" i="4"/>
  <c r="L20" i="4"/>
  <c r="L14" i="4"/>
  <c r="L13" i="4"/>
  <c r="L58" i="4"/>
  <c r="L59" i="4"/>
  <c r="L60" i="4"/>
  <c r="L23" i="4"/>
  <c r="L24" i="4"/>
  <c r="L61" i="4"/>
  <c r="M45" i="4" l="1"/>
  <c r="L15" i="4"/>
  <c r="J45" i="4"/>
  <c r="K45" i="9"/>
  <c r="L25" i="4"/>
  <c r="L31" i="4" s="1"/>
  <c r="L45" i="4" l="1"/>
</calcChain>
</file>

<file path=xl/comments1.xml><?xml version="1.0" encoding="utf-8"?>
<comments xmlns="http://schemas.openxmlformats.org/spreadsheetml/2006/main">
  <authors>
    <author>Author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combines proj #31 and 8 North bay project and petaluma combined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combines proj #31 and 8 North bay project and petaluma combined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combined in #8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included with #8</t>
        </r>
      </text>
    </comment>
  </commentList>
</comments>
</file>

<file path=xl/sharedStrings.xml><?xml version="1.0" encoding="utf-8"?>
<sst xmlns="http://schemas.openxmlformats.org/spreadsheetml/2006/main" count="1499" uniqueCount="369">
  <si>
    <t>Contact</t>
  </si>
  <si>
    <t>Email</t>
  </si>
  <si>
    <t>Phone</t>
  </si>
  <si>
    <t>Contact2</t>
  </si>
  <si>
    <t>Phone2</t>
  </si>
  <si>
    <t>Email2</t>
  </si>
  <si>
    <t>BAIRWM FACTORS</t>
  </si>
  <si>
    <t xml:space="preserve">Tier in Plan? </t>
  </si>
  <si>
    <t>Factor 2</t>
  </si>
  <si>
    <t>Factor 5</t>
  </si>
  <si>
    <t>Factor 6</t>
  </si>
  <si>
    <t>Factor 7</t>
  </si>
  <si>
    <t xml:space="preserve">Factor 8 </t>
  </si>
  <si>
    <t>Factor 9</t>
  </si>
  <si>
    <t>Factor 10</t>
  </si>
  <si>
    <t>DWR Scoring</t>
  </si>
  <si>
    <t>Project description included</t>
  </si>
  <si>
    <t>Project Map shows location and areas affected?</t>
  </si>
  <si>
    <t>Primary and Secondary benefits described and quantified?</t>
  </si>
  <si>
    <t>Physical benefit annualized over lifecycle?</t>
  </si>
  <si>
    <t>Tech Analysis Reasonable?</t>
  </si>
  <si>
    <t>Tech Analysis support claimed benefits?</t>
  </si>
  <si>
    <t>Annual cost estimate? O&amp;M funding avail?</t>
  </si>
  <si>
    <t>Shows targets and tools  to monitor benefits?</t>
  </si>
  <si>
    <t>Explains how tools will be used to monitor?</t>
  </si>
  <si>
    <t>Necessary Tasks Described</t>
  </si>
  <si>
    <t>Tasks include approp deliverables?</t>
  </si>
  <si>
    <t>Current progress of each task noted?</t>
  </si>
  <si>
    <t xml:space="preserve">List of required permits and enviro doc? </t>
  </si>
  <si>
    <t>Budget tasks consistent with work summary?</t>
  </si>
  <si>
    <t>Schedule tasks consistent with work summary?</t>
  </si>
  <si>
    <t>Steps to meet schedule described</t>
  </si>
  <si>
    <t>***</t>
  </si>
  <si>
    <t>**</t>
  </si>
  <si>
    <t>(Y/N)</t>
  </si>
  <si>
    <t xml:space="preserve">In Plan? </t>
  </si>
  <si>
    <t>(1-3 pts)  1 – conceptual or early planning, 2 – in CEQA or final design phase, 
3 – CEQA, all permitting complete – can start construct before April 2015.</t>
  </si>
  <si>
    <t xml:space="preserve">Readiness to Proceed </t>
  </si>
  <si>
    <t>Provides 25% match</t>
  </si>
  <si>
    <t>Provides 2 Physical Benefits</t>
  </si>
  <si>
    <t>Benefit-Cost</t>
  </si>
  <si>
    <t>Cash for Consultant</t>
  </si>
  <si>
    <t>Degree of Integrated Benefits</t>
  </si>
  <si>
    <t>Proposal indicates scalability</t>
  </si>
  <si>
    <t xml:space="preserve">Regionality </t>
  </si>
  <si>
    <t>Yes</t>
  </si>
  <si>
    <t>No</t>
  </si>
  <si>
    <t>Eligibility</t>
  </si>
  <si>
    <t>CASGEM</t>
  </si>
  <si>
    <t>Collaboration</t>
  </si>
  <si>
    <t>East</t>
  </si>
  <si>
    <t>San Ramon Ph2</t>
  </si>
  <si>
    <t>EBMUD</t>
  </si>
  <si>
    <t>Total Project Cost</t>
  </si>
  <si>
    <t>South</t>
  </si>
  <si>
    <t>SJWC</t>
  </si>
  <si>
    <t>Pipeline Align D Ph3</t>
  </si>
  <si>
    <t>Pipeline Align D Ph2</t>
  </si>
  <si>
    <t>Pipeline Align D Ph1</t>
  </si>
  <si>
    <t>2016-18</t>
  </si>
  <si>
    <t>2014-15</t>
  </si>
  <si>
    <t>N/A</t>
  </si>
  <si>
    <t>Sunnyvale</t>
  </si>
  <si>
    <t>Continuous Production</t>
  </si>
  <si>
    <t>Completed</t>
  </si>
  <si>
    <t>SCVWD</t>
  </si>
  <si>
    <t>Treatment Expansion</t>
  </si>
  <si>
    <t>2015-16</t>
  </si>
  <si>
    <t>Wolfe Road</t>
  </si>
  <si>
    <t>West</t>
  </si>
  <si>
    <t>Palo Alto</t>
  </si>
  <si>
    <t>Recycling Project</t>
  </si>
  <si>
    <t>SFPUC</t>
  </si>
  <si>
    <t>Panhandle Pipeline</t>
  </si>
  <si>
    <t>Regional Capacity</t>
  </si>
  <si>
    <t>2014-16</t>
  </si>
  <si>
    <t>Redwood City</t>
  </si>
  <si>
    <t>2016-17</t>
  </si>
  <si>
    <t>North</t>
  </si>
  <si>
    <t>SMCSD</t>
  </si>
  <si>
    <t>Improvements</t>
  </si>
  <si>
    <t>Calistoga</t>
  </si>
  <si>
    <t>Phase 2 Project</t>
  </si>
  <si>
    <t>2016-21</t>
  </si>
  <si>
    <t>Petaluma</t>
  </si>
  <si>
    <t>Agriculture Extension</t>
  </si>
  <si>
    <t>2017-19</t>
  </si>
  <si>
    <t>Ellis Creek</t>
  </si>
  <si>
    <t>2014-18</t>
  </si>
  <si>
    <t>NBWRA</t>
  </si>
  <si>
    <t>Water Reuse Program</t>
  </si>
  <si>
    <t>DSRSD</t>
  </si>
  <si>
    <t>EBMUD/CCCSD</t>
  </si>
  <si>
    <t>Moraga Satellite</t>
  </si>
  <si>
    <t>Diablo Satellite</t>
  </si>
  <si>
    <t>San Ramon Ph3C</t>
  </si>
  <si>
    <t>2014-2015</t>
  </si>
  <si>
    <t>East Bayshore Alameda</t>
  </si>
  <si>
    <t>Pipeline Alignment R</t>
  </si>
  <si>
    <t>Pipeline Alignment A</t>
  </si>
  <si>
    <t>LCWD/NSD</t>
  </si>
  <si>
    <t>Pipeline Installation</t>
  </si>
  <si>
    <t>Storage Facility</t>
  </si>
  <si>
    <t>Urban Ph2B</t>
  </si>
  <si>
    <t>Urban Ph1B</t>
  </si>
  <si>
    <t>Capacity Upgrade</t>
  </si>
  <si>
    <t>Milliken-Sarco-Tulocay</t>
  </si>
  <si>
    <t>CCCSD/CCWD</t>
  </si>
  <si>
    <t>Refinery Initial Phase</t>
  </si>
  <si>
    <t>East Bayshore Ph1A</t>
  </si>
  <si>
    <t>Mostly Complete</t>
  </si>
  <si>
    <t>Bay Discharge Reduction (MGD)</t>
  </si>
  <si>
    <t>Permit Secured</t>
  </si>
  <si>
    <t>CEQA</t>
  </si>
  <si>
    <t>Location</t>
  </si>
  <si>
    <t>Lead Agency</t>
  </si>
  <si>
    <t>Project</t>
  </si>
  <si>
    <t>Construction End</t>
  </si>
  <si>
    <t>Y</t>
  </si>
  <si>
    <t>Recycled Water Expansion  Ph 1</t>
  </si>
  <si>
    <t>List Physical Benefits</t>
  </si>
  <si>
    <t>?</t>
  </si>
  <si>
    <t>Duane Ave</t>
  </si>
  <si>
    <t>Pipelines Ph2 A&amp;B</t>
  </si>
  <si>
    <t>Pipelines Ph2 C&amp;D</t>
  </si>
  <si>
    <t>Priority C - Start Construction 2016 or later</t>
  </si>
  <si>
    <t>Scaleable Y/N</t>
  </si>
  <si>
    <t>N</t>
  </si>
  <si>
    <t>Design Completion</t>
  </si>
  <si>
    <t>Priority B - Start Construction by April 2015; Lower Agency Priority</t>
  </si>
  <si>
    <t>2014-2016</t>
  </si>
  <si>
    <t>Total Priority A (construction start by or in 2015)</t>
  </si>
  <si>
    <t>Total Priority C (construction start 2016 or later)</t>
  </si>
  <si>
    <t>Total All Priority Levels</t>
  </si>
  <si>
    <t>LGVSD</t>
  </si>
  <si>
    <t>NSD/Napa County</t>
  </si>
  <si>
    <t>Prop 84 IRWM - 2015 Round</t>
  </si>
  <si>
    <t>1 - Goals/Objectives</t>
  </si>
  <si>
    <t>Conceptual or Early Planning (1 pt)</t>
  </si>
  <si>
    <t>In CEQA or Final Design Phase (2 pts)</t>
  </si>
  <si>
    <t>3 - Provides 25% Match</t>
  </si>
  <si>
    <t>CEQA, All Permitting Complete, RTP        (3 pts)</t>
  </si>
  <si>
    <t>4 - Physical Benefits</t>
  </si>
  <si>
    <t>Provides 2 Physical Benefits (Y/N)</t>
  </si>
  <si>
    <t>Physical Benefits      (1-6 pts)</t>
  </si>
  <si>
    <t>RW Yield (AFY)</t>
  </si>
  <si>
    <t>Included in IRWMP(Y/N)</t>
  </si>
  <si>
    <t>2- Readiness to Proceed (1-3 points total)</t>
  </si>
  <si>
    <t xml:space="preserve">Construction Award </t>
  </si>
  <si>
    <t>Benefit-Cost (1-3 pts)</t>
  </si>
  <si>
    <t>Cash or Consultant (Y/N)</t>
  </si>
  <si>
    <t>Collaboration (1-3 pts)</t>
  </si>
  <si>
    <t>Degree of Integrated Benefits (1-4 pts)</t>
  </si>
  <si>
    <t>Scaleable (Y/N)</t>
  </si>
  <si>
    <t>Impact/Effect (1-3 pts)</t>
  </si>
  <si>
    <t>Table 10 #4</t>
  </si>
  <si>
    <t>Will Project be completed by Oct. 31, 2020? (2 pts)</t>
  </si>
  <si>
    <t>Table 10 #11</t>
  </si>
  <si>
    <t>Table 10 #12</t>
  </si>
  <si>
    <t>T10#21</t>
  </si>
  <si>
    <t>Will construction start by April 1, 2016? (1 pt)</t>
  </si>
  <si>
    <t>T10#22</t>
  </si>
  <si>
    <t>T10#23</t>
  </si>
  <si>
    <t>T10#24</t>
  </si>
  <si>
    <t>T10#25</t>
  </si>
  <si>
    <t>Will the project be completed by Oct. 31, 2019? (1 pt)</t>
  </si>
  <si>
    <t>Total Priority B (construction start by 2015)</t>
  </si>
  <si>
    <t>Direct Water-Related Benefit to DAC? (0-2 pts)</t>
  </si>
  <si>
    <t>Address Long-Term Drought Preparedness? (0-3 pts)</t>
  </si>
  <si>
    <t>Goals/Obj.   (Y/N)</t>
  </si>
  <si>
    <t>Total Self Score (BAIRWM +DWR)</t>
  </si>
  <si>
    <t>April 1, 2015 BACWA Recycle Water Committee Meeting Discussion</t>
  </si>
  <si>
    <t>Can you achieve CASGEM Compliance? (Y/N)</t>
  </si>
  <si>
    <t>DATA TO BE UPDATED</t>
  </si>
  <si>
    <t>NBWRA Sub-Regional Project</t>
  </si>
  <si>
    <t>SCWA</t>
  </si>
  <si>
    <t>Priorty D - Not sure</t>
  </si>
  <si>
    <t>New Projects</t>
  </si>
  <si>
    <t>RW Expansion Ph 2 Plant and PS</t>
  </si>
  <si>
    <t>DSRSD/EBMUD/Plsntn</t>
  </si>
  <si>
    <t>2018?</t>
  </si>
  <si>
    <t>Ford Recharge IPR</t>
  </si>
  <si>
    <t>Mid Basin Injection Wells IPR</t>
  </si>
  <si>
    <t>Los Gatos Reharge Ponds IPR</t>
  </si>
  <si>
    <t>Westside Injection Wells IPR</t>
  </si>
  <si>
    <t>Valero Refinery Cooling Water</t>
  </si>
  <si>
    <t>Benicia</t>
  </si>
  <si>
    <t>EBDA</t>
  </si>
  <si>
    <t>Industrial RW Extension</t>
  </si>
  <si>
    <t>MMWD</t>
  </si>
  <si>
    <t>north</t>
  </si>
  <si>
    <t>Southern Marin RW System</t>
  </si>
  <si>
    <t>Grant Ask                  ($1-$5 M)</t>
  </si>
  <si>
    <t>If your ask is reduced by half, will you participate in this funding round?</t>
  </si>
  <si>
    <t>Total (Projects Identified at 4/1/Mtg)</t>
  </si>
  <si>
    <t>Total Lower Priority</t>
  </si>
  <si>
    <t>Projects Identified at 4/1/15 Meeting</t>
  </si>
  <si>
    <t xml:space="preserve">Lower Priority </t>
  </si>
  <si>
    <t>2014 Projects Need to Confirm Interest</t>
  </si>
  <si>
    <t>April 1, 2015 BACWA Recycled Water Committee Meeting Discussion</t>
  </si>
  <si>
    <t>INITIAL PROJECT LIST</t>
  </si>
  <si>
    <t>Total - 2014 Projects Need to Confirm Interest</t>
  </si>
  <si>
    <t>yes</t>
  </si>
  <si>
    <t>Cash for Consultant (Y/N)</t>
  </si>
  <si>
    <t>Pending</t>
  </si>
  <si>
    <t>500 to 600 AFY depending on demand</t>
  </si>
  <si>
    <t>415-472-1734</t>
  </si>
  <si>
    <t>smcguire@lgvsd.org</t>
  </si>
  <si>
    <t>Susan McGuire, Las Gallinas Valley Sanitary District</t>
  </si>
  <si>
    <t>(415) 945-1557</t>
  </si>
  <si>
    <t>psellier@marinwater.org</t>
  </si>
  <si>
    <t>Paul Sellier, Marin Municipal Water District</t>
  </si>
  <si>
    <t>Spring 2017</t>
  </si>
  <si>
    <t>Fall 2016</t>
  </si>
  <si>
    <t>June-July 2017</t>
  </si>
  <si>
    <t>The bid, advertise, and award schedule spans April 2015 through Spring 2017.</t>
  </si>
  <si>
    <t xml:space="preserve"> Kevin.Booker@scwa.ca.gov</t>
  </si>
  <si>
    <t>(707) 521-1865</t>
  </si>
  <si>
    <t>Kevin Booker, Sonoma County Water Agency</t>
  </si>
  <si>
    <t xml:space="preserve">Cheryl Muñoz
San Francisco Public Utilities Commission
</t>
  </si>
  <si>
    <t>cmunoz@sfwater.org</t>
  </si>
  <si>
    <t>(415) 934-5711</t>
  </si>
  <si>
    <t>February 2018 - April 2018</t>
  </si>
  <si>
    <t xml:space="preserve"> Jan. 2017 and Jan. 2018.</t>
  </si>
  <si>
    <t xml:space="preserve"> January 2019</t>
  </si>
  <si>
    <t xml:space="preserve">ajain@whitleyburchett.com </t>
  </si>
  <si>
    <t>925.945.6850</t>
  </si>
  <si>
    <t>650-780-7470</t>
  </si>
  <si>
    <t>Agency Contact:  Sindy Mulyono-Danre, City of Redwood City,</t>
  </si>
  <si>
    <t>smdanre@redwoodcity.org</t>
  </si>
  <si>
    <t>(650)329-2104</t>
  </si>
  <si>
    <t>Can Provide benefit/Cost analysis in summer 2015?</t>
  </si>
  <si>
    <t>late 2018</t>
  </si>
  <si>
    <t>early 2017</t>
  </si>
  <si>
    <t xml:space="preserve">No </t>
  </si>
  <si>
    <t>NA</t>
  </si>
  <si>
    <t>707-747-4294</t>
  </si>
  <si>
    <t>djackson@ci.benicia.ca.us</t>
  </si>
  <si>
    <t>Dan Jackson, City of Benicia</t>
  </si>
  <si>
    <t>March 2016-April 2016</t>
  </si>
  <si>
    <t>925.875.2255</t>
  </si>
  <si>
    <t>biagtan@dsrsd.com</t>
  </si>
  <si>
    <t>Rhodora Biagtan; DSRSD</t>
  </si>
  <si>
    <t>Did Not Respond (Projects from Drought Round)</t>
  </si>
  <si>
    <t>Responded- Not Ready This Round</t>
  </si>
  <si>
    <t>Initial Project List for BACWA Recycled Water Committee Projects Selecting Process</t>
  </si>
  <si>
    <t>Karin.North@cityofpaloalto.org</t>
  </si>
  <si>
    <t>Line 5</t>
  </si>
  <si>
    <t>Benicia Valero Oil Refinery Cooling Water</t>
  </si>
  <si>
    <t>DERWA Recycled Water Plant and Pump Station 1 - Phase 2</t>
  </si>
  <si>
    <t>LGVSD Recycled Water Supply Resiliency Project Capacity Upgrade</t>
  </si>
  <si>
    <t>Southern Marin Recycled Water System</t>
  </si>
  <si>
    <t>Palo Alto Recycled Water Project</t>
  </si>
  <si>
    <t>Redwood City Recycled Water Project Phase 2 - Central Redwood City</t>
  </si>
  <si>
    <t>Regional Recycled Water Capacity Improvement Project (SFPUC)</t>
  </si>
  <si>
    <t>City of Benicia</t>
  </si>
  <si>
    <t>Line 10</t>
  </si>
  <si>
    <t>Line 20</t>
  </si>
  <si>
    <t>Line 21</t>
  </si>
  <si>
    <t>Line 28</t>
  </si>
  <si>
    <t>Line 24</t>
  </si>
  <si>
    <t>Line 25</t>
  </si>
  <si>
    <t>Line 27</t>
  </si>
  <si>
    <t>Line 13</t>
  </si>
  <si>
    <t>Line 34</t>
  </si>
  <si>
    <t>Lines 18, 19, 20</t>
  </si>
  <si>
    <r>
      <t xml:space="preserve">Conceptual or Early Planning (1 pt) </t>
    </r>
    <r>
      <rPr>
        <b/>
        <sz val="11"/>
        <color rgb="FF0000FF"/>
        <rFont val="Calibri"/>
        <family val="2"/>
      </rPr>
      <t>(a)</t>
    </r>
  </si>
  <si>
    <r>
      <t xml:space="preserve">In CEQA or Final Design     (2 pts) </t>
    </r>
    <r>
      <rPr>
        <b/>
        <sz val="11"/>
        <color rgb="FF0000FF"/>
        <rFont val="Calibri"/>
        <family val="2"/>
      </rPr>
      <t>(b)</t>
    </r>
  </si>
  <si>
    <r>
      <t xml:space="preserve">CEQA, All Permitting Complete, RTP    (3 pts) </t>
    </r>
    <r>
      <rPr>
        <b/>
        <sz val="11"/>
        <color rgb="FF0000FF"/>
        <rFont val="Calibri"/>
        <family val="2"/>
      </rPr>
      <t>(c )</t>
    </r>
    <r>
      <rPr>
        <b/>
        <sz val="11"/>
        <color indexed="8"/>
        <rFont val="Calibri"/>
        <family val="2"/>
      </rPr>
      <t xml:space="preserve"> </t>
    </r>
  </si>
  <si>
    <t>Line 23</t>
  </si>
  <si>
    <t>Line 29</t>
  </si>
  <si>
    <t>Line 33</t>
  </si>
  <si>
    <t>Line 32</t>
  </si>
  <si>
    <t>Line 35</t>
  </si>
  <si>
    <t>Line 15</t>
  </si>
  <si>
    <t>Line 14</t>
  </si>
  <si>
    <t xml:space="preserve">NA </t>
  </si>
  <si>
    <t xml:space="preserve"> In progress</t>
  </si>
  <si>
    <r>
      <t xml:space="preserve">Provides 2 Physical Benefits (Y/N) </t>
    </r>
    <r>
      <rPr>
        <b/>
        <sz val="11"/>
        <color rgb="FF0000FF"/>
        <rFont val="Calibri"/>
        <family val="2"/>
      </rPr>
      <t>(d)</t>
    </r>
  </si>
  <si>
    <r>
      <t xml:space="preserve">Physical Benefits      (1-6 pts) </t>
    </r>
    <r>
      <rPr>
        <b/>
        <sz val="11"/>
        <color rgb="FF0000FF"/>
        <rFont val="Calibri"/>
        <family val="2"/>
      </rPr>
      <t>(e )</t>
    </r>
  </si>
  <si>
    <r>
      <t xml:space="preserve">Collaboration (1-3 pts) </t>
    </r>
    <r>
      <rPr>
        <b/>
        <sz val="11"/>
        <color rgb="FF0000FF"/>
        <rFont val="Calibri"/>
        <family val="2"/>
      </rPr>
      <t>(f)</t>
    </r>
  </si>
  <si>
    <r>
      <t xml:space="preserve">Scaleable (Y/N) </t>
    </r>
    <r>
      <rPr>
        <b/>
        <sz val="11"/>
        <color rgb="FF0000FF"/>
        <rFont val="Calibri"/>
        <family val="2"/>
      </rPr>
      <t xml:space="preserve">(g) </t>
    </r>
  </si>
  <si>
    <r>
      <t xml:space="preserve">Impact/ Effect (1-3 pts) </t>
    </r>
    <r>
      <rPr>
        <b/>
        <sz val="11"/>
        <color rgb="FF0000FF"/>
        <rFont val="Calibri"/>
        <family val="2"/>
      </rPr>
      <t>(h)</t>
    </r>
  </si>
  <si>
    <r>
      <t xml:space="preserve">Will Project be completed by Oct. 31, 2020? (2 pts) </t>
    </r>
    <r>
      <rPr>
        <b/>
        <sz val="11"/>
        <color rgb="FF0000FF"/>
        <rFont val="Calibri"/>
        <family val="2"/>
      </rPr>
      <t>(i)</t>
    </r>
  </si>
  <si>
    <r>
      <t xml:space="preserve">Address Long-Term Drought Preparedness? (0-3 pts) </t>
    </r>
    <r>
      <rPr>
        <b/>
        <sz val="11"/>
        <color rgb="FF0000FF"/>
        <rFont val="Calibri"/>
        <family val="2"/>
      </rPr>
      <t>(j)</t>
    </r>
  </si>
  <si>
    <r>
      <t xml:space="preserve">Direct Water-Related Benefit to DAC? (0-2 pts) </t>
    </r>
    <r>
      <rPr>
        <b/>
        <sz val="11"/>
        <color rgb="FF0000FF"/>
        <rFont val="Calibri"/>
        <family val="2"/>
      </rPr>
      <t>(k)</t>
    </r>
  </si>
  <si>
    <r>
      <t xml:space="preserve">Will the project be completed by Oct. 31, 2019? (1 pt) </t>
    </r>
    <r>
      <rPr>
        <b/>
        <sz val="11"/>
        <color rgb="FF0000FF"/>
        <rFont val="Calibri"/>
        <family val="2"/>
      </rPr>
      <t>(l)</t>
    </r>
  </si>
  <si>
    <t>Yes = Recycled water &amp; reduced discharge</t>
  </si>
  <si>
    <t>Line 12</t>
  </si>
  <si>
    <t>Notes</t>
  </si>
  <si>
    <t>Karin North, City of Palo Alto</t>
  </si>
  <si>
    <t xml:space="preserve"> Anita Jain, Whitley Burchett &amp; Associates                                                                                                               </t>
  </si>
  <si>
    <t>Region</t>
  </si>
  <si>
    <t>Projects Submitting Templates</t>
  </si>
  <si>
    <r>
      <t xml:space="preserve">1 point for each partner lined in </t>
    </r>
    <r>
      <rPr>
        <b/>
        <sz val="14"/>
        <color rgb="FFC00000"/>
        <rFont val="Calibri"/>
        <family val="2"/>
        <scheme val="minor"/>
      </rPr>
      <t>Line 12</t>
    </r>
    <r>
      <rPr>
        <b/>
        <sz val="14"/>
        <color theme="1"/>
        <rFont val="Calibri"/>
        <family val="2"/>
        <scheme val="minor"/>
      </rPr>
      <t xml:space="preserve">. Up to 3 points are allowed. </t>
    </r>
  </si>
  <si>
    <r>
      <rPr>
        <b/>
        <sz val="14"/>
        <color rgb="FFC00000"/>
        <rFont val="Calibri"/>
        <family val="2"/>
        <scheme val="minor"/>
      </rPr>
      <t>Line 15</t>
    </r>
    <r>
      <rPr>
        <b/>
        <sz val="14"/>
        <color theme="1"/>
        <rFont val="Calibri"/>
        <family val="2"/>
        <scheme val="minor"/>
      </rPr>
      <t xml:space="preserve">. Yes = 2 points. </t>
    </r>
  </si>
  <si>
    <r>
      <rPr>
        <b/>
        <sz val="14"/>
        <color rgb="FFC00000"/>
        <rFont val="Calibri"/>
        <family val="2"/>
        <scheme val="minor"/>
      </rPr>
      <t>Line 15</t>
    </r>
    <r>
      <rPr>
        <b/>
        <sz val="14"/>
        <color theme="1"/>
        <rFont val="Calibri"/>
        <family val="2"/>
        <scheme val="minor"/>
      </rPr>
      <t xml:space="preserve">. Yes = 1 points. </t>
    </r>
  </si>
  <si>
    <t>Rank</t>
  </si>
  <si>
    <t>be interested in participating in this funding round?"</t>
  </si>
  <si>
    <t>Line 31</t>
  </si>
  <si>
    <t>Ref. No.</t>
  </si>
  <si>
    <t xml:space="preserve">Project Name </t>
  </si>
  <si>
    <t>Los Gatos Recharge Ponds IPR</t>
  </si>
  <si>
    <r>
      <t>Degree of Integrated Benefits (1-4 pts)</t>
    </r>
    <r>
      <rPr>
        <b/>
        <sz val="11"/>
        <color rgb="FF0000FF"/>
        <rFont val="Calibri"/>
        <family val="2"/>
      </rPr>
      <t xml:space="preserve"> (m)</t>
    </r>
  </si>
  <si>
    <t>(a) Column R</t>
  </si>
  <si>
    <t>(b) Column S</t>
  </si>
  <si>
    <t>(c) Column T</t>
  </si>
  <si>
    <t>(d) Column V</t>
  </si>
  <si>
    <t>(f) Column AB</t>
  </si>
  <si>
    <t>(h) Column AE</t>
  </si>
  <si>
    <t>(i) Column AH</t>
  </si>
  <si>
    <t>(j) Column AI</t>
  </si>
  <si>
    <t>(k) Column AJ</t>
  </si>
  <si>
    <t>(l) Column AP</t>
  </si>
  <si>
    <t>(m) Column AC</t>
  </si>
  <si>
    <t>Agency Received Prop 84 Funds Round 1,2 drought?</t>
  </si>
  <si>
    <t xml:space="preserve">(g) Column AD </t>
  </si>
  <si>
    <t>April 2016-May 2017</t>
  </si>
  <si>
    <t>DERWA</t>
  </si>
  <si>
    <t>every project starts with 2 points for: 1) new water supply and 2) water quality benefit to the receiving water</t>
  </si>
  <si>
    <t>Any</t>
  </si>
  <si>
    <t>RW Project</t>
  </si>
  <si>
    <t xml:space="preserve">Assumes all projects benefit Water Supply-Water Quality and Wastewater-Recycled Water </t>
  </si>
  <si>
    <t>additional points are based on additional information provided by project sponsor on 4/17/15</t>
  </si>
  <si>
    <t>half =</t>
  </si>
  <si>
    <t>Total (Projects Identified at 4/14/Mtg)</t>
  </si>
  <si>
    <t>Sharon Heights Satellite Treatment Plant</t>
  </si>
  <si>
    <t>West Bay Sanitary District</t>
  </si>
  <si>
    <t>July - August 2016 (procurement of design build team)</t>
  </si>
  <si>
    <t>650-321-0384</t>
  </si>
  <si>
    <t>Pscott@westbaysanitary.org</t>
  </si>
  <si>
    <t>Phil Scott, West Bay Sanitary District - District Manager</t>
  </si>
  <si>
    <t>Line 36</t>
  </si>
  <si>
    <r>
      <rPr>
        <b/>
        <sz val="14"/>
        <color rgb="FFC00000"/>
        <rFont val="Calibri"/>
        <family val="2"/>
        <scheme val="minor"/>
      </rPr>
      <t>Line 27</t>
    </r>
    <r>
      <rPr>
        <b/>
        <sz val="14"/>
        <color theme="1"/>
        <rFont val="Calibri"/>
        <family val="2"/>
        <scheme val="minor"/>
      </rPr>
      <t xml:space="preserve"> Scalable defined as yes to this question: "If your funding request was reduced by half, would your agency still </t>
    </r>
  </si>
  <si>
    <t>Lines 28, 29,30</t>
  </si>
  <si>
    <t>Line 37</t>
  </si>
  <si>
    <r>
      <rPr>
        <b/>
        <sz val="14"/>
        <color rgb="FFC00000"/>
        <rFont val="Calibri"/>
        <family val="2"/>
        <scheme val="minor"/>
      </rPr>
      <t>Line 37</t>
    </r>
    <r>
      <rPr>
        <b/>
        <sz val="14"/>
        <color theme="1"/>
        <rFont val="Calibri"/>
        <family val="2"/>
        <scheme val="minor"/>
      </rPr>
      <t xml:space="preserve">.  1 point for each functional area or resource benefit, up to 4.   </t>
    </r>
  </si>
  <si>
    <r>
      <rPr>
        <b/>
        <sz val="14"/>
        <color rgb="FFC00000"/>
        <rFont val="Calibri"/>
        <family val="2"/>
        <scheme val="minor"/>
      </rPr>
      <t>Line 36</t>
    </r>
    <r>
      <rPr>
        <b/>
        <sz val="14"/>
        <color theme="1"/>
        <rFont val="Calibri"/>
        <family val="2"/>
        <scheme val="minor"/>
      </rPr>
      <t>. Answer needs to clearly describe "how the project is regional in scope and how it serves the greater than local needs?"</t>
    </r>
  </si>
  <si>
    <t>Line 39</t>
  </si>
  <si>
    <r>
      <rPr>
        <b/>
        <sz val="14"/>
        <color rgb="FFC00000"/>
        <rFont val="Calibri"/>
        <family val="2"/>
        <scheme val="minor"/>
      </rPr>
      <t>Line 39</t>
    </r>
    <r>
      <rPr>
        <b/>
        <sz val="14"/>
        <color theme="1"/>
        <rFont val="Calibri"/>
        <family val="2"/>
        <scheme val="minor"/>
      </rPr>
      <t xml:space="preserve">. Yes = 2 points, No = 0 points.  </t>
    </r>
  </si>
  <si>
    <r>
      <rPr>
        <b/>
        <sz val="14"/>
        <color rgb="FFC00000"/>
        <rFont val="Calibri"/>
        <family val="2"/>
        <scheme val="minor"/>
      </rPr>
      <t>Line 31</t>
    </r>
    <r>
      <rPr>
        <b/>
        <sz val="14"/>
        <color theme="1"/>
        <rFont val="Calibri"/>
        <family val="2"/>
        <scheme val="minor"/>
      </rPr>
      <t xml:space="preserve">. Yes = 3 points. </t>
    </r>
  </si>
  <si>
    <t>(e) Column W</t>
  </si>
  <si>
    <r>
      <rPr>
        <b/>
        <sz val="14"/>
        <color rgb="FFC00000"/>
        <rFont val="Calibri"/>
        <family val="2"/>
        <scheme val="minor"/>
      </rPr>
      <t>Line 20</t>
    </r>
    <r>
      <rPr>
        <b/>
        <sz val="14"/>
        <rFont val="Calibri"/>
        <family val="2"/>
        <scheme val="minor"/>
      </rPr>
      <t xml:space="preserve">. If Line 20 = </t>
    </r>
    <r>
      <rPr>
        <b/>
        <sz val="14"/>
        <color theme="1"/>
        <rFont val="Calibri"/>
        <family val="2"/>
        <scheme val="minor"/>
      </rPr>
      <t>2017 or 2018</t>
    </r>
    <r>
      <rPr>
        <b/>
        <sz val="14"/>
        <rFont val="Calibri"/>
        <family val="2"/>
        <scheme val="minor"/>
      </rPr>
      <t xml:space="preserve">, 1  point. </t>
    </r>
  </si>
  <si>
    <r>
      <rPr>
        <b/>
        <sz val="14"/>
        <color rgb="FFC00000"/>
        <rFont val="Calibri"/>
        <family val="2"/>
        <scheme val="minor"/>
      </rPr>
      <t>Lines 18, 19, 20</t>
    </r>
    <r>
      <rPr>
        <b/>
        <sz val="14"/>
        <rFont val="Calibri"/>
        <family val="2"/>
        <scheme val="minor"/>
      </rPr>
      <t xml:space="preserve">. If Lines 18 AND 19 AND 20 &lt;= 2016, 2 points. </t>
    </r>
  </si>
  <si>
    <r>
      <rPr>
        <b/>
        <sz val="14"/>
        <color rgb="FFC00000"/>
        <rFont val="Calibri"/>
        <family val="2"/>
        <scheme val="minor"/>
      </rPr>
      <t>Line 20</t>
    </r>
    <r>
      <rPr>
        <b/>
        <sz val="14"/>
        <rFont val="Calibri"/>
        <family val="2"/>
        <scheme val="minor"/>
      </rPr>
      <t xml:space="preserve">. If Line 20 = 2015 , 3  points. </t>
    </r>
  </si>
  <si>
    <r>
      <rPr>
        <b/>
        <sz val="14"/>
        <color rgb="FFC00000"/>
        <rFont val="Calibri"/>
        <family val="2"/>
        <scheme val="minor"/>
      </rPr>
      <t>Lines 28, 29, 30</t>
    </r>
    <r>
      <rPr>
        <b/>
        <sz val="14"/>
        <color theme="1"/>
        <rFont val="Calibri"/>
        <family val="2"/>
        <scheme val="minor"/>
      </rPr>
      <t>. 1 point for each benefit claim, up to 6 pts</t>
    </r>
  </si>
  <si>
    <r>
      <t xml:space="preserve">NBWRA Sub-Regional Project </t>
    </r>
    <r>
      <rPr>
        <i/>
        <sz val="11"/>
        <rFont val="Calibri"/>
        <family val="2"/>
      </rPr>
      <t>(including LGVSD Recycled Water Supply Resiliency Project Capacity Upgrade)</t>
    </r>
  </si>
  <si>
    <t>6300-6400</t>
  </si>
  <si>
    <t xml:space="preserve"> In progress (LGVSD is pending)</t>
  </si>
  <si>
    <t>Half</t>
  </si>
  <si>
    <t>Full</t>
  </si>
  <si>
    <t>Responded- Not Applying This Round</t>
  </si>
  <si>
    <t xml:space="preserve">Yes </t>
  </si>
  <si>
    <t>Panhandle RW Pipeline</t>
  </si>
  <si>
    <t xml:space="preserve"> SFPUC</t>
  </si>
  <si>
    <t>PROJECTS LISTED IN ORDER OF SCORED RANKING</t>
  </si>
  <si>
    <t>Running Total of "Ask"</t>
  </si>
  <si>
    <t>Total Score (BAIRWM +DWR)</t>
  </si>
  <si>
    <t>Running Total "Ask"</t>
  </si>
  <si>
    <t>Running Total Ask</t>
  </si>
  <si>
    <t xml:space="preserve">Total Score </t>
  </si>
  <si>
    <t>*&gt;&gt;</t>
  </si>
  <si>
    <t>Phill Scott, West Bay Sanitary District - District Manager</t>
  </si>
  <si>
    <t>Nine Projects</t>
  </si>
  <si>
    <t>Eight Projects</t>
  </si>
  <si>
    <t>= Changes since 4/17/15 Version</t>
  </si>
  <si>
    <t>Project Information - Submitted to BACWA rev 4/21/15</t>
  </si>
  <si>
    <t>Compiled by WBA on 4/21/15</t>
  </si>
  <si>
    <r>
      <rPr>
        <b/>
        <i/>
        <sz val="22"/>
        <color rgb="FFFF0000"/>
        <rFont val="Calibri"/>
        <family val="2"/>
      </rPr>
      <t>*</t>
    </r>
    <r>
      <rPr>
        <b/>
        <i/>
        <sz val="14"/>
        <rFont val="Calibri"/>
        <family val="2"/>
      </rPr>
      <t xml:space="preserve"> Row Number From Compiled Template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</si>
</sst>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5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</font>
    <font>
      <b/>
      <strike/>
      <sz val="11"/>
      <name val="Calibri"/>
      <family val="2"/>
    </font>
    <font>
      <sz val="11"/>
      <color theme="5"/>
      <name val="Calibri"/>
      <family val="2"/>
      <scheme val="minor"/>
    </font>
    <font>
      <sz val="11"/>
      <color theme="5"/>
      <name val="Calibri"/>
      <family val="2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indexed="8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FF"/>
      <name val="Calibri"/>
      <family val="2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"/>
      <name val="Calibri"/>
      <family val="2"/>
    </font>
    <font>
      <b/>
      <sz val="14"/>
      <color rgb="FFC00000"/>
      <name val="Calibri"/>
      <family val="2"/>
      <scheme val="minor"/>
    </font>
    <font>
      <b/>
      <i/>
      <sz val="14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4"/>
      <name val="Calibri"/>
      <family val="2"/>
    </font>
    <font>
      <i/>
      <sz val="11"/>
      <name val="Calibri"/>
      <family val="2"/>
    </font>
    <font>
      <sz val="12"/>
      <name val="Calibri"/>
      <family val="2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20"/>
      <color rgb="FFFF0000"/>
      <name val="Calibri"/>
      <family val="2"/>
    </font>
    <font>
      <b/>
      <i/>
      <sz val="22"/>
      <color rgb="FFFF0000"/>
      <name val="Calibri"/>
      <family val="2"/>
    </font>
    <font>
      <b/>
      <sz val="16"/>
      <color theme="1"/>
      <name val="Arial Narrow"/>
      <family val="2"/>
    </font>
    <font>
      <b/>
      <sz val="16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4">
    <xf numFmtId="0" fontId="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</cellStyleXfs>
  <cellXfs count="56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164" fontId="0" fillId="0" borderId="0" xfId="0" applyNumberFormat="1" applyAlignment="1">
      <alignment wrapText="1"/>
    </xf>
    <xf numFmtId="0" fontId="2" fillId="2" borderId="2" xfId="0" applyFont="1" applyFill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0" fillId="3" borderId="0" xfId="0" applyFill="1"/>
    <xf numFmtId="3" fontId="5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Fill="1"/>
    <xf numFmtId="164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Continuous" wrapText="1"/>
    </xf>
    <xf numFmtId="0" fontId="14" fillId="0" borderId="2" xfId="0" applyFont="1" applyBorder="1" applyAlignment="1">
      <alignment wrapText="1"/>
    </xf>
    <xf numFmtId="0" fontId="0" fillId="0" borderId="2" xfId="0" applyFill="1" applyBorder="1"/>
    <xf numFmtId="0" fontId="0" fillId="0" borderId="0" xfId="0" applyNumberFormat="1" applyFill="1"/>
    <xf numFmtId="0" fontId="5" fillId="0" borderId="0" xfId="0" applyNumberFormat="1" applyFont="1" applyAlignment="1">
      <alignment horizontal="center"/>
    </xf>
    <xf numFmtId="0" fontId="0" fillId="3" borderId="0" xfId="0" applyNumberFormat="1" applyFill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2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wrapText="1"/>
    </xf>
    <xf numFmtId="0" fontId="0" fillId="0" borderId="2" xfId="0" applyNumberFormat="1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17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7" fontId="0" fillId="0" borderId="2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10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wrapText="1"/>
    </xf>
    <xf numFmtId="0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2" fillId="0" borderId="2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wrapText="1"/>
    </xf>
    <xf numFmtId="3" fontId="1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2" fontId="15" fillId="0" borderId="2" xfId="0" applyNumberFormat="1" applyFont="1" applyFill="1" applyBorder="1" applyAlignment="1">
      <alignment horizontal="center"/>
    </xf>
    <xf numFmtId="164" fontId="15" fillId="0" borderId="2" xfId="0" applyNumberFormat="1" applyFont="1" applyFill="1" applyBorder="1" applyAlignment="1">
      <alignment horizontal="center"/>
    </xf>
    <xf numFmtId="0" fontId="13" fillId="0" borderId="2" xfId="0" applyFont="1" applyFill="1" applyBorder="1"/>
    <xf numFmtId="0" fontId="0" fillId="0" borderId="2" xfId="0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 wrapText="1"/>
    </xf>
    <xf numFmtId="164" fontId="2" fillId="5" borderId="2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164" fontId="2" fillId="0" borderId="2" xfId="0" applyNumberFormat="1" applyFont="1" applyBorder="1" applyAlignment="1">
      <alignment horizontal="center" wrapText="1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/>
    <xf numFmtId="0" fontId="17" fillId="0" borderId="2" xfId="0" applyFont="1" applyFill="1" applyBorder="1" applyAlignment="1">
      <alignment horizontal="center" wrapText="1"/>
    </xf>
    <xf numFmtId="2" fontId="17" fillId="0" borderId="2" xfId="0" applyNumberFormat="1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wrapText="1"/>
    </xf>
    <xf numFmtId="0" fontId="17" fillId="0" borderId="2" xfId="0" applyNumberFormat="1" applyFont="1" applyFill="1" applyBorder="1" applyAlignment="1">
      <alignment horizontal="center" wrapText="1"/>
    </xf>
    <xf numFmtId="164" fontId="17" fillId="0" borderId="2" xfId="0" applyNumberFormat="1" applyFont="1" applyFill="1" applyBorder="1" applyAlignment="1">
      <alignment horizontal="center" wrapText="1"/>
    </xf>
    <xf numFmtId="0" fontId="17" fillId="0" borderId="2" xfId="0" applyNumberFormat="1" applyFont="1" applyFill="1" applyBorder="1" applyAlignment="1">
      <alignment horizontal="center"/>
    </xf>
    <xf numFmtId="0" fontId="17" fillId="0" borderId="0" xfId="0" applyFont="1" applyFill="1"/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/>
    <xf numFmtId="2" fontId="18" fillId="0" borderId="2" xfId="0" applyNumberFormat="1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center"/>
    </xf>
    <xf numFmtId="164" fontId="19" fillId="0" borderId="2" xfId="0" applyNumberFormat="1" applyFont="1" applyFill="1" applyBorder="1" applyAlignment="1">
      <alignment wrapText="1"/>
    </xf>
    <xf numFmtId="0" fontId="18" fillId="0" borderId="2" xfId="0" applyFont="1" applyFill="1" applyBorder="1" applyAlignment="1">
      <alignment horizontal="center" wrapText="1"/>
    </xf>
    <xf numFmtId="0" fontId="19" fillId="0" borderId="2" xfId="0" applyNumberFormat="1" applyFont="1" applyFill="1" applyBorder="1" applyAlignment="1">
      <alignment horizontal="center" wrapText="1"/>
    </xf>
    <xf numFmtId="164" fontId="18" fillId="0" borderId="2" xfId="0" applyNumberFormat="1" applyFont="1" applyFill="1" applyBorder="1" applyAlignment="1">
      <alignment horizontal="center" wrapText="1"/>
    </xf>
    <xf numFmtId="0" fontId="18" fillId="0" borderId="0" xfId="0" applyFont="1" applyFill="1"/>
    <xf numFmtId="17" fontId="17" fillId="0" borderId="2" xfId="0" applyNumberFormat="1" applyFont="1" applyFill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64" fontId="20" fillId="0" borderId="2" xfId="0" applyNumberFormat="1" applyFont="1" applyFill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164" fontId="17" fillId="0" borderId="2" xfId="0" applyNumberFormat="1" applyFont="1" applyBorder="1" applyAlignment="1">
      <alignment wrapText="1"/>
    </xf>
    <xf numFmtId="0" fontId="17" fillId="0" borderId="2" xfId="0" applyNumberFormat="1" applyFont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wrapText="1"/>
    </xf>
    <xf numFmtId="0" fontId="17" fillId="0" borderId="0" xfId="0" applyFont="1"/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/>
    <xf numFmtId="2" fontId="20" fillId="0" borderId="2" xfId="0" applyNumberFormat="1" applyFont="1" applyFill="1" applyBorder="1" applyAlignment="1">
      <alignment horizontal="center"/>
    </xf>
    <xf numFmtId="164" fontId="20" fillId="0" borderId="2" xfId="0" applyNumberFormat="1" applyFont="1" applyFill="1" applyBorder="1" applyAlignment="1">
      <alignment wrapText="1"/>
    </xf>
    <xf numFmtId="0" fontId="20" fillId="0" borderId="2" xfId="0" applyNumberFormat="1" applyFont="1" applyFill="1" applyBorder="1" applyAlignment="1">
      <alignment horizontal="center" wrapText="1"/>
    </xf>
    <xf numFmtId="164" fontId="20" fillId="0" borderId="2" xfId="0" applyNumberFormat="1" applyFont="1" applyFill="1" applyBorder="1" applyAlignment="1">
      <alignment horizontal="center" wrapText="1"/>
    </xf>
    <xf numFmtId="0" fontId="20" fillId="0" borderId="2" xfId="0" applyNumberFormat="1" applyFont="1" applyFill="1" applyBorder="1" applyAlignment="1">
      <alignment horizontal="center"/>
    </xf>
    <xf numFmtId="0" fontId="20" fillId="0" borderId="0" xfId="0" applyFont="1" applyFill="1"/>
    <xf numFmtId="0" fontId="22" fillId="0" borderId="2" xfId="0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3" fontId="20" fillId="0" borderId="2" xfId="0" applyNumberFormat="1" applyFont="1" applyBorder="1" applyAlignment="1">
      <alignment horizontal="center"/>
    </xf>
    <xf numFmtId="2" fontId="20" fillId="0" borderId="2" xfId="0" applyNumberFormat="1" applyFont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164" fontId="20" fillId="0" borderId="2" xfId="0" applyNumberFormat="1" applyFont="1" applyBorder="1" applyAlignment="1">
      <alignment wrapText="1"/>
    </xf>
    <xf numFmtId="0" fontId="20" fillId="0" borderId="2" xfId="0" applyNumberFormat="1" applyFont="1" applyBorder="1" applyAlignment="1">
      <alignment horizontal="center" wrapText="1"/>
    </xf>
    <xf numFmtId="164" fontId="20" fillId="0" borderId="2" xfId="0" applyNumberFormat="1" applyFont="1" applyBorder="1" applyAlignment="1">
      <alignment horizontal="center" wrapText="1"/>
    </xf>
    <xf numFmtId="0" fontId="20" fillId="0" borderId="0" xfId="0" applyFont="1"/>
    <xf numFmtId="164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3" fontId="18" fillId="0" borderId="2" xfId="0" applyNumberFormat="1" applyFont="1" applyFill="1" applyBorder="1" applyAlignment="1">
      <alignment horizontal="center"/>
    </xf>
    <xf numFmtId="0" fontId="14" fillId="0" borderId="2" xfId="0" applyFont="1" applyFill="1" applyBorder="1"/>
    <xf numFmtId="3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right"/>
    </xf>
    <xf numFmtId="3" fontId="21" fillId="0" borderId="2" xfId="0" applyNumberFormat="1" applyFont="1" applyBorder="1" applyAlignment="1">
      <alignment horizontal="center"/>
    </xf>
    <xf numFmtId="2" fontId="21" fillId="0" borderId="2" xfId="0" applyNumberFormat="1" applyFont="1" applyBorder="1" applyAlignment="1">
      <alignment horizontal="center"/>
    </xf>
    <xf numFmtId="164" fontId="21" fillId="0" borderId="2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164" fontId="20" fillId="0" borderId="0" xfId="0" applyNumberFormat="1" applyFont="1" applyBorder="1" applyAlignment="1">
      <alignment wrapText="1"/>
    </xf>
    <xf numFmtId="0" fontId="20" fillId="0" borderId="0" xfId="0" applyNumberFormat="1" applyFont="1" applyBorder="1" applyAlignment="1">
      <alignment horizontal="center" wrapText="1"/>
    </xf>
    <xf numFmtId="164" fontId="20" fillId="0" borderId="0" xfId="0" applyNumberFormat="1" applyFont="1" applyBorder="1" applyAlignment="1">
      <alignment horizontal="center" wrapText="1"/>
    </xf>
    <xf numFmtId="3" fontId="21" fillId="0" borderId="0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164" fontId="24" fillId="5" borderId="2" xfId="0" applyNumberFormat="1" applyFont="1" applyFill="1" applyBorder="1" applyAlignment="1">
      <alignment horizontal="center" wrapText="1"/>
    </xf>
    <xf numFmtId="164" fontId="0" fillId="0" borderId="2" xfId="0" applyNumberFormat="1" applyFill="1" applyBorder="1"/>
    <xf numFmtId="164" fontId="0" fillId="3" borderId="0" xfId="0" applyNumberFormat="1" applyFill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164" fontId="24" fillId="0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/>
    <xf numFmtId="2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wrapText="1"/>
    </xf>
    <xf numFmtId="0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3" fontId="3" fillId="0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/>
    </xf>
    <xf numFmtId="0" fontId="3" fillId="0" borderId="0" xfId="0" applyFont="1"/>
    <xf numFmtId="0" fontId="25" fillId="0" borderId="2" xfId="0" applyFont="1" applyBorder="1" applyAlignment="1">
      <alignment horizontal="right"/>
    </xf>
    <xf numFmtId="3" fontId="25" fillId="0" borderId="2" xfId="0" applyNumberFormat="1" applyFont="1" applyFill="1" applyBorder="1" applyAlignment="1">
      <alignment horizontal="center"/>
    </xf>
    <xf numFmtId="2" fontId="25" fillId="0" borderId="2" xfId="0" applyNumberFormat="1" applyFont="1" applyFill="1" applyBorder="1" applyAlignment="1">
      <alignment horizontal="center"/>
    </xf>
    <xf numFmtId="164" fontId="25" fillId="0" borderId="2" xfId="0" applyNumberFormat="1" applyFont="1" applyFill="1" applyBorder="1" applyAlignment="1">
      <alignment horizontal="center"/>
    </xf>
    <xf numFmtId="0" fontId="9" fillId="0" borderId="2" xfId="0" applyFont="1" applyFill="1" applyBorder="1"/>
    <xf numFmtId="164" fontId="3" fillId="0" borderId="2" xfId="0" applyNumberFormat="1" applyFont="1" applyFill="1" applyBorder="1"/>
    <xf numFmtId="0" fontId="26" fillId="0" borderId="2" xfId="0" applyFont="1" applyBorder="1" applyAlignment="1">
      <alignment horizontal="left"/>
    </xf>
    <xf numFmtId="164" fontId="15" fillId="0" borderId="2" xfId="0" applyNumberFormat="1" applyFont="1" applyBorder="1" applyAlignment="1">
      <alignment horizontal="center"/>
    </xf>
    <xf numFmtId="0" fontId="27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wrapText="1"/>
    </xf>
    <xf numFmtId="164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center" wrapText="1"/>
    </xf>
    <xf numFmtId="3" fontId="25" fillId="0" borderId="0" xfId="0" applyNumberFormat="1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wrapText="1"/>
    </xf>
    <xf numFmtId="0" fontId="25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7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164" fontId="0" fillId="0" borderId="0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" fontId="0" fillId="0" borderId="0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4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Alignment="1">
      <alignment wrapText="1"/>
    </xf>
    <xf numFmtId="164" fontId="0" fillId="0" borderId="0" xfId="0" applyNumberFormat="1" applyFont="1" applyFill="1"/>
    <xf numFmtId="164" fontId="0" fillId="0" borderId="0" xfId="0" applyNumberFormat="1" applyFont="1" applyAlignment="1">
      <alignment horizontal="center" wrapText="1"/>
    </xf>
    <xf numFmtId="0" fontId="0" fillId="0" borderId="0" xfId="0" applyNumberFormat="1" applyFont="1" applyFill="1"/>
    <xf numFmtId="0" fontId="0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2" borderId="4" xfId="0" applyFont="1" applyFill="1" applyBorder="1" applyAlignment="1">
      <alignment wrapText="1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wrapText="1"/>
    </xf>
    <xf numFmtId="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" fontId="0" fillId="0" borderId="2" xfId="0" applyNumberFormat="1" applyFont="1" applyFill="1" applyBorder="1" applyAlignment="1">
      <alignment horizontal="center" vertical="center"/>
    </xf>
    <xf numFmtId="17" fontId="0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6" fontId="0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2" fillId="0" borderId="0" xfId="12" applyFill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8" borderId="17" xfId="0" applyFill="1" applyBorder="1" applyAlignment="1">
      <alignment vertical="center"/>
    </xf>
    <xf numFmtId="0" fontId="0" fillId="8" borderId="17" xfId="0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8" borderId="17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0" fontId="0" fillId="8" borderId="16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30" fillId="5" borderId="19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 wrapText="1"/>
    </xf>
    <xf numFmtId="164" fontId="30" fillId="5" borderId="20" xfId="0" applyNumberFormat="1" applyFont="1" applyFill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center" wrapText="1"/>
    </xf>
    <xf numFmtId="164" fontId="30" fillId="5" borderId="19" xfId="0" applyNumberFormat="1" applyFont="1" applyFill="1" applyBorder="1" applyAlignment="1">
      <alignment horizontal="center" vertical="center" wrapText="1"/>
    </xf>
    <xf numFmtId="164" fontId="30" fillId="7" borderId="19" xfId="0" applyNumberFormat="1" applyFont="1" applyFill="1" applyBorder="1" applyAlignment="1">
      <alignment horizontal="center" vertical="center" wrapText="1"/>
    </xf>
    <xf numFmtId="164" fontId="30" fillId="7" borderId="20" xfId="0" applyNumberFormat="1" applyFont="1" applyFill="1" applyBorder="1" applyAlignment="1">
      <alignment horizontal="center" vertical="center" wrapText="1"/>
    </xf>
    <xf numFmtId="0" fontId="33" fillId="7" borderId="20" xfId="0" applyFont="1" applyFill="1" applyBorder="1" applyAlignment="1">
      <alignment horizontal="center" vertical="center" wrapText="1"/>
    </xf>
    <xf numFmtId="0" fontId="30" fillId="7" borderId="19" xfId="0" applyFont="1" applyFill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/>
    <xf numFmtId="1" fontId="29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3" fontId="31" fillId="0" borderId="2" xfId="0" applyNumberFormat="1" applyFont="1" applyFill="1" applyBorder="1" applyAlignment="1">
      <alignment horizontal="center" vertical="center"/>
    </xf>
    <xf numFmtId="3" fontId="31" fillId="0" borderId="2" xfId="0" applyNumberFormat="1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164" fontId="2" fillId="5" borderId="22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16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5" borderId="3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right"/>
    </xf>
    <xf numFmtId="0" fontId="36" fillId="0" borderId="0" xfId="0" applyFont="1" applyFill="1" applyBorder="1"/>
    <xf numFmtId="0" fontId="37" fillId="0" borderId="0" xfId="0" applyFont="1" applyFill="1" applyBorder="1" applyAlignment="1">
      <alignment horizontal="right"/>
    </xf>
    <xf numFmtId="0" fontId="38" fillId="0" borderId="0" xfId="0" applyFont="1" applyFill="1" applyBorder="1"/>
    <xf numFmtId="0" fontId="27" fillId="0" borderId="0" xfId="0" applyFont="1" applyFill="1" applyBorder="1"/>
    <xf numFmtId="0" fontId="39" fillId="5" borderId="3" xfId="0" applyFont="1" applyFill="1" applyBorder="1" applyAlignment="1">
      <alignment horizontal="center" vertical="center" wrapText="1"/>
    </xf>
    <xf numFmtId="164" fontId="36" fillId="0" borderId="0" xfId="0" applyNumberFormat="1" applyFont="1" applyAlignment="1">
      <alignment horizontal="center" wrapText="1"/>
    </xf>
    <xf numFmtId="0" fontId="41" fillId="0" borderId="0" xfId="0" applyFont="1" applyFill="1" applyBorder="1" applyAlignment="1">
      <alignment horizontal="left"/>
    </xf>
    <xf numFmtId="0" fontId="42" fillId="0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0" fontId="43" fillId="0" borderId="8" xfId="0" applyNumberFormat="1" applyFont="1" applyFill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/>
    </xf>
    <xf numFmtId="0" fontId="2" fillId="9" borderId="8" xfId="0" applyNumberFormat="1" applyFont="1" applyFill="1" applyBorder="1" applyAlignment="1">
      <alignment horizontal="center" vertical="center" wrapText="1"/>
    </xf>
    <xf numFmtId="164" fontId="44" fillId="0" borderId="0" xfId="0" applyNumberFormat="1" applyFont="1" applyBorder="1" applyAlignment="1">
      <alignment horizontal="center" wrapText="1"/>
    </xf>
    <xf numFmtId="0" fontId="26" fillId="0" borderId="0" xfId="0" applyFont="1" applyBorder="1" applyAlignment="1">
      <alignment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9" borderId="8" xfId="0" applyNumberFormat="1" applyFont="1" applyFill="1" applyBorder="1" applyAlignment="1">
      <alignment horizontal="center" vertical="center" wrapText="1"/>
    </xf>
    <xf numFmtId="164" fontId="46" fillId="0" borderId="2" xfId="0" applyNumberFormat="1" applyFont="1" applyFill="1" applyBorder="1" applyAlignment="1">
      <alignment horizontal="center" vertical="center"/>
    </xf>
    <xf numFmtId="6" fontId="46" fillId="0" borderId="2" xfId="0" applyNumberFormat="1" applyFont="1" applyFill="1" applyBorder="1" applyAlignment="1">
      <alignment horizontal="center" vertical="center"/>
    </xf>
    <xf numFmtId="6" fontId="9" fillId="0" borderId="0" xfId="0" applyNumberFormat="1" applyFont="1" applyFill="1" applyBorder="1" applyAlignment="1">
      <alignment horizontal="center"/>
    </xf>
    <xf numFmtId="0" fontId="3" fillId="8" borderId="0" xfId="0" applyFont="1" applyFill="1" applyBorder="1"/>
    <xf numFmtId="0" fontId="0" fillId="7" borderId="0" xfId="0" applyFill="1" applyBorder="1"/>
    <xf numFmtId="0" fontId="3" fillId="7" borderId="0" xfId="0" applyFont="1" applyFill="1" applyBorder="1"/>
    <xf numFmtId="164" fontId="0" fillId="7" borderId="0" xfId="0" applyNumberFormat="1" applyFill="1" applyBorder="1" applyAlignment="1">
      <alignment wrapText="1"/>
    </xf>
    <xf numFmtId="0" fontId="6" fillId="8" borderId="0" xfId="0" applyFont="1" applyFill="1" applyBorder="1" applyAlignment="1">
      <alignment vertical="center"/>
    </xf>
    <xf numFmtId="0" fontId="3" fillId="8" borderId="17" xfId="0" applyFont="1" applyFill="1" applyBorder="1"/>
    <xf numFmtId="0" fontId="6" fillId="8" borderId="9" xfId="0" applyFont="1" applyFill="1" applyBorder="1" applyAlignment="1">
      <alignment horizontal="center" vertical="center"/>
    </xf>
    <xf numFmtId="3" fontId="31" fillId="0" borderId="2" xfId="0" applyNumberFormat="1" applyFont="1" applyBorder="1" applyAlignment="1">
      <alignment horizontal="center" vertical="center"/>
    </xf>
    <xf numFmtId="164" fontId="31" fillId="0" borderId="2" xfId="0" applyNumberFormat="1" applyFont="1" applyFill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 wrapText="1"/>
    </xf>
    <xf numFmtId="3" fontId="42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wrapText="1"/>
    </xf>
    <xf numFmtId="164" fontId="31" fillId="0" borderId="0" xfId="0" applyNumberFormat="1" applyFont="1" applyFill="1" applyBorder="1" applyAlignment="1">
      <alignment horizontal="center" wrapText="1"/>
    </xf>
    <xf numFmtId="0" fontId="0" fillId="11" borderId="16" xfId="0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0" fillId="11" borderId="1" xfId="0" applyFill="1" applyBorder="1" applyAlignment="1">
      <alignment horizontal="center"/>
    </xf>
    <xf numFmtId="164" fontId="0" fillId="11" borderId="10" xfId="0" applyNumberForma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4" fillId="0" borderId="0" xfId="0" quotePrefix="1" applyFont="1" applyFill="1" applyBorder="1"/>
    <xf numFmtId="1" fontId="31" fillId="0" borderId="2" xfId="0" applyNumberFormat="1" applyFont="1" applyFill="1" applyBorder="1" applyAlignment="1">
      <alignment horizontal="center" vertical="center"/>
    </xf>
    <xf numFmtId="164" fontId="30" fillId="7" borderId="8" xfId="0" applyNumberFormat="1" applyFont="1" applyFill="1" applyBorder="1" applyAlignment="1">
      <alignment horizontal="center" vertical="center" wrapText="1"/>
    </xf>
    <xf numFmtId="164" fontId="30" fillId="0" borderId="8" xfId="0" applyNumberFormat="1" applyFont="1" applyFill="1" applyBorder="1" applyAlignment="1">
      <alignment horizontal="center" vertical="center" wrapText="1"/>
    </xf>
    <xf numFmtId="0" fontId="1" fillId="0" borderId="0" xfId="13"/>
    <xf numFmtId="164" fontId="46" fillId="0" borderId="2" xfId="13" applyNumberFormat="1" applyFont="1" applyFill="1" applyBorder="1" applyAlignment="1">
      <alignment horizontal="center" vertical="center"/>
    </xf>
    <xf numFmtId="6" fontId="46" fillId="0" borderId="2" xfId="13" applyNumberFormat="1" applyFont="1" applyFill="1" applyBorder="1" applyAlignment="1">
      <alignment horizontal="center" vertical="center"/>
    </xf>
    <xf numFmtId="0" fontId="42" fillId="0" borderId="2" xfId="13" applyNumberFormat="1" applyFont="1" applyFill="1" applyBorder="1" applyAlignment="1">
      <alignment horizontal="center" vertical="center"/>
    </xf>
    <xf numFmtId="0" fontId="3" fillId="9" borderId="2" xfId="13" applyFont="1" applyFill="1" applyBorder="1" applyAlignment="1">
      <alignment horizontal="center" vertical="center" wrapText="1"/>
    </xf>
    <xf numFmtId="0" fontId="3" fillId="0" borderId="2" xfId="13" applyFont="1" applyFill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1" fillId="0" borderId="2" xfId="13" applyFont="1" applyFill="1" applyBorder="1" applyAlignment="1">
      <alignment horizontal="center" vertical="center" wrapText="1"/>
    </xf>
    <xf numFmtId="0" fontId="47" fillId="9" borderId="3" xfId="13" applyNumberFormat="1" applyFont="1" applyFill="1" applyBorder="1" applyAlignment="1">
      <alignment horizontal="center" vertical="center" wrapText="1"/>
    </xf>
    <xf numFmtId="0" fontId="50" fillId="5" borderId="8" xfId="0" applyFont="1" applyFill="1" applyBorder="1" applyAlignment="1">
      <alignment horizontal="center" vertical="center" wrapText="1"/>
    </xf>
    <xf numFmtId="164" fontId="30" fillId="12" borderId="19" xfId="0" applyNumberFormat="1" applyFont="1" applyFill="1" applyBorder="1" applyAlignment="1">
      <alignment horizontal="center" vertical="center" wrapText="1"/>
    </xf>
    <xf numFmtId="0" fontId="47" fillId="12" borderId="3" xfId="0" applyNumberFormat="1" applyFont="1" applyFill="1" applyBorder="1" applyAlignment="1">
      <alignment horizontal="center" vertical="center" wrapText="1"/>
    </xf>
    <xf numFmtId="164" fontId="3" fillId="8" borderId="2" xfId="0" applyNumberFormat="1" applyFont="1" applyFill="1" applyBorder="1" applyAlignment="1">
      <alignment horizontal="center" vertical="center"/>
    </xf>
    <xf numFmtId="0" fontId="42" fillId="8" borderId="2" xfId="0" applyNumberFormat="1" applyFont="1" applyFill="1" applyBorder="1" applyAlignment="1">
      <alignment horizontal="center" vertical="center"/>
    </xf>
    <xf numFmtId="164" fontId="46" fillId="8" borderId="2" xfId="0" applyNumberFormat="1" applyFont="1" applyFill="1" applyBorder="1" applyAlignment="1">
      <alignment horizontal="center" vertical="center"/>
    </xf>
    <xf numFmtId="6" fontId="0" fillId="13" borderId="2" xfId="0" applyNumberFormat="1" applyFont="1" applyFill="1" applyBorder="1" applyAlignment="1">
      <alignment horizontal="center" vertical="center"/>
    </xf>
    <xf numFmtId="0" fontId="42" fillId="13" borderId="2" xfId="0" applyNumberFormat="1" applyFont="1" applyFill="1" applyBorder="1" applyAlignment="1">
      <alignment horizontal="center" vertical="center"/>
    </xf>
    <xf numFmtId="6" fontId="46" fillId="13" borderId="2" xfId="0" applyNumberFormat="1" applyFont="1" applyFill="1" applyBorder="1" applyAlignment="1">
      <alignment horizontal="center" vertical="center"/>
    </xf>
    <xf numFmtId="164" fontId="3" fillId="13" borderId="2" xfId="0" applyNumberFormat="1" applyFont="1" applyFill="1" applyBorder="1" applyAlignment="1">
      <alignment horizontal="center" vertical="center"/>
    </xf>
    <xf numFmtId="164" fontId="3" fillId="14" borderId="2" xfId="0" applyNumberFormat="1" applyFont="1" applyFill="1" applyBorder="1" applyAlignment="1">
      <alignment horizontal="center" vertical="center"/>
    </xf>
    <xf numFmtId="0" fontId="42" fillId="14" borderId="2" xfId="0" applyNumberFormat="1" applyFont="1" applyFill="1" applyBorder="1" applyAlignment="1">
      <alignment horizontal="center" vertical="center"/>
    </xf>
    <xf numFmtId="164" fontId="46" fillId="14" borderId="2" xfId="0" applyNumberFormat="1" applyFont="1" applyFill="1" applyBorder="1" applyAlignment="1">
      <alignment horizontal="center" vertical="center"/>
    </xf>
    <xf numFmtId="6" fontId="46" fillId="14" borderId="2" xfId="0" applyNumberFormat="1" applyFont="1" applyFill="1" applyBorder="1" applyAlignment="1">
      <alignment horizontal="center" vertical="center"/>
    </xf>
    <xf numFmtId="6" fontId="0" fillId="15" borderId="2" xfId="0" applyNumberFormat="1" applyFont="1" applyFill="1" applyBorder="1" applyAlignment="1">
      <alignment horizontal="center" vertical="center"/>
    </xf>
    <xf numFmtId="0" fontId="42" fillId="15" borderId="2" xfId="0" applyNumberFormat="1" applyFont="1" applyFill="1" applyBorder="1" applyAlignment="1">
      <alignment horizontal="center" vertical="center"/>
    </xf>
    <xf numFmtId="6" fontId="46" fillId="15" borderId="2" xfId="0" applyNumberFormat="1" applyFont="1" applyFill="1" applyBorder="1" applyAlignment="1">
      <alignment horizontal="center" vertical="center"/>
    </xf>
    <xf numFmtId="164" fontId="3" fillId="15" borderId="2" xfId="0" applyNumberFormat="1" applyFont="1" applyFill="1" applyBorder="1" applyAlignment="1">
      <alignment horizontal="center" vertical="center"/>
    </xf>
    <xf numFmtId="164" fontId="31" fillId="15" borderId="2" xfId="0" applyNumberFormat="1" applyFont="1" applyFill="1" applyBorder="1" applyAlignment="1">
      <alignment horizontal="center" vertical="center"/>
    </xf>
    <xf numFmtId="3" fontId="42" fillId="14" borderId="2" xfId="0" applyNumberFormat="1" applyFont="1" applyFill="1" applyBorder="1" applyAlignment="1">
      <alignment horizontal="center" vertical="center"/>
    </xf>
    <xf numFmtId="6" fontId="46" fillId="8" borderId="2" xfId="0" applyNumberFormat="1" applyFont="1" applyFill="1" applyBorder="1" applyAlignment="1">
      <alignment horizontal="center" vertical="center"/>
    </xf>
    <xf numFmtId="164" fontId="31" fillId="13" borderId="2" xfId="0" applyNumberFormat="1" applyFont="1" applyFill="1" applyBorder="1" applyAlignment="1">
      <alignment horizontal="center" vertical="center"/>
    </xf>
    <xf numFmtId="164" fontId="30" fillId="16" borderId="19" xfId="0" applyNumberFormat="1" applyFont="1" applyFill="1" applyBorder="1" applyAlignment="1">
      <alignment horizontal="center" vertical="center" wrapText="1"/>
    </xf>
    <xf numFmtId="0" fontId="2" fillId="16" borderId="8" xfId="0" applyNumberFormat="1" applyFont="1" applyFill="1" applyBorder="1" applyAlignment="1">
      <alignment horizontal="center" vertical="center" wrapText="1"/>
    </xf>
    <xf numFmtId="0" fontId="47" fillId="16" borderId="3" xfId="0" applyNumberFormat="1" applyFont="1" applyFill="1" applyBorder="1" applyAlignment="1">
      <alignment horizontal="center" vertical="center" wrapText="1"/>
    </xf>
    <xf numFmtId="164" fontId="2" fillId="12" borderId="24" xfId="0" applyNumberFormat="1" applyFont="1" applyFill="1" applyBorder="1" applyAlignment="1">
      <alignment horizontal="center" vertical="center" wrapText="1"/>
    </xf>
    <xf numFmtId="0" fontId="1" fillId="12" borderId="27" xfId="13" applyFill="1" applyBorder="1"/>
    <xf numFmtId="0" fontId="47" fillId="12" borderId="28" xfId="0" applyNumberFormat="1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164" fontId="46" fillId="8" borderId="30" xfId="0" applyNumberFormat="1" applyFont="1" applyFill="1" applyBorder="1" applyAlignment="1">
      <alignment horizontal="center" vertical="center"/>
    </xf>
    <xf numFmtId="0" fontId="3" fillId="13" borderId="29" xfId="0" applyFont="1" applyFill="1" applyBorder="1" applyAlignment="1">
      <alignment horizontal="center" vertical="center" wrapText="1"/>
    </xf>
    <xf numFmtId="164" fontId="46" fillId="13" borderId="30" xfId="0" applyNumberFormat="1" applyFont="1" applyFill="1" applyBorder="1" applyAlignment="1">
      <alignment horizontal="center" vertical="center"/>
    </xf>
    <xf numFmtId="0" fontId="0" fillId="8" borderId="29" xfId="0" applyFont="1" applyFill="1" applyBorder="1" applyAlignment="1">
      <alignment horizontal="center" vertical="center" wrapText="1"/>
    </xf>
    <xf numFmtId="0" fontId="3" fillId="13" borderId="31" xfId="0" applyFont="1" applyFill="1" applyBorder="1" applyAlignment="1">
      <alignment horizontal="center" vertical="center" wrapText="1"/>
    </xf>
    <xf numFmtId="164" fontId="3" fillId="13" borderId="32" xfId="0" applyNumberFormat="1" applyFont="1" applyFill="1" applyBorder="1" applyAlignment="1">
      <alignment horizontal="center" vertical="center"/>
    </xf>
    <xf numFmtId="0" fontId="42" fillId="13" borderId="32" xfId="0" applyNumberFormat="1" applyFont="1" applyFill="1" applyBorder="1" applyAlignment="1">
      <alignment horizontal="center" vertical="center"/>
    </xf>
    <xf numFmtId="6" fontId="46" fillId="13" borderId="32" xfId="0" applyNumberFormat="1" applyFont="1" applyFill="1" applyBorder="1" applyAlignment="1">
      <alignment horizontal="center" vertical="center"/>
    </xf>
    <xf numFmtId="164" fontId="46" fillId="13" borderId="33" xfId="0" applyNumberFormat="1" applyFont="1" applyFill="1" applyBorder="1" applyAlignment="1">
      <alignment horizontal="center" vertical="center"/>
    </xf>
    <xf numFmtId="164" fontId="2" fillId="16" borderId="24" xfId="0" applyNumberFormat="1" applyFont="1" applyFill="1" applyBorder="1" applyAlignment="1">
      <alignment horizontal="center" vertical="center" wrapText="1"/>
    </xf>
    <xf numFmtId="0" fontId="2" fillId="16" borderId="24" xfId="0" applyNumberFormat="1" applyFont="1" applyFill="1" applyBorder="1" applyAlignment="1">
      <alignment horizontal="center" vertical="center" wrapText="1"/>
    </xf>
    <xf numFmtId="0" fontId="30" fillId="16" borderId="34" xfId="0" applyFont="1" applyFill="1" applyBorder="1" applyAlignment="1">
      <alignment horizontal="center" vertical="center" wrapText="1"/>
    </xf>
    <xf numFmtId="0" fontId="47" fillId="16" borderId="28" xfId="0" applyNumberFormat="1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horizontal="center" vertical="center" wrapText="1"/>
    </xf>
    <xf numFmtId="164" fontId="46" fillId="14" borderId="30" xfId="0" applyNumberFormat="1" applyFont="1" applyFill="1" applyBorder="1" applyAlignment="1">
      <alignment horizontal="center" vertical="center"/>
    </xf>
    <xf numFmtId="0" fontId="3" fillId="15" borderId="29" xfId="0" applyFont="1" applyFill="1" applyBorder="1" applyAlignment="1">
      <alignment horizontal="center" vertical="center" wrapText="1"/>
    </xf>
    <xf numFmtId="6" fontId="46" fillId="15" borderId="30" xfId="0" applyNumberFormat="1" applyFont="1" applyFill="1" applyBorder="1" applyAlignment="1">
      <alignment horizontal="center" vertical="center"/>
    </xf>
    <xf numFmtId="6" fontId="46" fillId="14" borderId="30" xfId="0" applyNumberFormat="1" applyFont="1" applyFill="1" applyBorder="1" applyAlignment="1">
      <alignment horizontal="center" vertical="center"/>
    </xf>
    <xf numFmtId="0" fontId="3" fillId="15" borderId="31" xfId="0" applyFont="1" applyFill="1" applyBorder="1" applyAlignment="1">
      <alignment horizontal="center" vertical="center" wrapText="1"/>
    </xf>
    <xf numFmtId="164" fontId="3" fillId="15" borderId="32" xfId="0" applyNumberFormat="1" applyFont="1" applyFill="1" applyBorder="1" applyAlignment="1">
      <alignment horizontal="center" vertical="center"/>
    </xf>
    <xf numFmtId="0" fontId="42" fillId="15" borderId="32" xfId="0" applyNumberFormat="1" applyFont="1" applyFill="1" applyBorder="1" applyAlignment="1">
      <alignment horizontal="center" vertical="center"/>
    </xf>
    <xf numFmtId="6" fontId="46" fillId="15" borderId="32" xfId="0" applyNumberFormat="1" applyFont="1" applyFill="1" applyBorder="1" applyAlignment="1">
      <alignment horizontal="center" vertical="center"/>
    </xf>
    <xf numFmtId="6" fontId="46" fillId="15" borderId="33" xfId="0" applyNumberFormat="1" applyFont="1" applyFill="1" applyBorder="1" applyAlignment="1">
      <alignment horizontal="center" vertical="center"/>
    </xf>
    <xf numFmtId="0" fontId="52" fillId="12" borderId="23" xfId="13" applyFont="1" applyFill="1" applyBorder="1" applyAlignment="1">
      <alignment horizontal="center" vertical="center"/>
    </xf>
    <xf numFmtId="0" fontId="53" fillId="16" borderId="1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 wrapText="1"/>
    </xf>
    <xf numFmtId="0" fontId="47" fillId="7" borderId="3" xfId="0" applyNumberFormat="1" applyFont="1" applyFill="1" applyBorder="1" applyAlignment="1">
      <alignment horizontal="center" vertical="center" wrapText="1"/>
    </xf>
    <xf numFmtId="0" fontId="37" fillId="7" borderId="0" xfId="0" applyFont="1" applyFill="1" applyBorder="1" applyAlignment="1">
      <alignment horizontal="right"/>
    </xf>
    <xf numFmtId="0" fontId="27" fillId="7" borderId="0" xfId="0" applyFont="1" applyFill="1" applyBorder="1"/>
    <xf numFmtId="0" fontId="3" fillId="7" borderId="0" xfId="0" applyFont="1" applyFill="1"/>
    <xf numFmtId="164" fontId="3" fillId="7" borderId="0" xfId="0" applyNumberFormat="1" applyFont="1" applyFill="1" applyBorder="1" applyAlignment="1">
      <alignment horizontal="center" vertical="center" wrapText="1"/>
    </xf>
    <xf numFmtId="0" fontId="0" fillId="7" borderId="0" xfId="0" applyFill="1"/>
    <xf numFmtId="164" fontId="0" fillId="7" borderId="0" xfId="0" applyNumberFormat="1" applyFill="1" applyAlignment="1">
      <alignment wrapText="1"/>
    </xf>
    <xf numFmtId="0" fontId="2" fillId="7" borderId="3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17" fontId="0" fillId="7" borderId="0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3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6" borderId="21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49" fillId="7" borderId="5" xfId="0" applyFont="1" applyFill="1" applyBorder="1" applyAlignment="1">
      <alignment horizontal="center" vertical="center"/>
    </xf>
    <xf numFmtId="0" fontId="49" fillId="7" borderId="6" xfId="0" applyFont="1" applyFill="1" applyBorder="1" applyAlignment="1">
      <alignment horizontal="center" vertical="center"/>
    </xf>
    <xf numFmtId="0" fontId="47" fillId="7" borderId="3" xfId="0" applyNumberFormat="1" applyFont="1" applyFill="1" applyBorder="1" applyAlignment="1">
      <alignment horizontal="center" vertical="center" wrapText="1"/>
    </xf>
    <xf numFmtId="0" fontId="47" fillId="7" borderId="8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wrapText="1"/>
    </xf>
    <xf numFmtId="0" fontId="48" fillId="10" borderId="0" xfId="0" applyFont="1" applyFill="1" applyAlignment="1">
      <alignment horizontal="center"/>
    </xf>
    <xf numFmtId="164" fontId="2" fillId="4" borderId="6" xfId="0" applyNumberFormat="1" applyFont="1" applyFill="1" applyBorder="1" applyAlignment="1">
      <alignment horizontal="center" vertical="center" wrapText="1"/>
    </xf>
    <xf numFmtId="0" fontId="49" fillId="7" borderId="2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6" xfId="0" applyFill="1" applyBorder="1" applyAlignment="1">
      <alignment wrapText="1"/>
    </xf>
    <xf numFmtId="164" fontId="2" fillId="2" borderId="5" xfId="0" applyNumberFormat="1" applyFont="1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49" fillId="12" borderId="25" xfId="0" applyFont="1" applyFill="1" applyBorder="1" applyAlignment="1">
      <alignment horizontal="center" vertical="center" wrapText="1"/>
    </xf>
    <xf numFmtId="0" fontId="49" fillId="12" borderId="26" xfId="0" applyFont="1" applyFill="1" applyBorder="1" applyAlignment="1">
      <alignment horizontal="center" vertical="center" wrapText="1"/>
    </xf>
    <xf numFmtId="0" fontId="2" fillId="16" borderId="24" xfId="0" applyNumberFormat="1" applyFont="1" applyFill="1" applyBorder="1" applyAlignment="1">
      <alignment horizontal="center" vertical="center" wrapText="1"/>
    </xf>
    <xf numFmtId="0" fontId="2" fillId="16" borderId="8" xfId="0" applyNumberFormat="1" applyFont="1" applyFill="1" applyBorder="1" applyAlignment="1">
      <alignment horizontal="center" vertical="center" wrapText="1"/>
    </xf>
    <xf numFmtId="0" fontId="49" fillId="16" borderId="25" xfId="0" applyFont="1" applyFill="1" applyBorder="1" applyAlignment="1">
      <alignment horizontal="center" vertical="center" wrapText="1"/>
    </xf>
    <xf numFmtId="0" fontId="49" fillId="16" borderId="26" xfId="0" applyFont="1" applyFill="1" applyBorder="1" applyAlignment="1">
      <alignment horizontal="center" vertical="center" wrapText="1"/>
    </xf>
    <xf numFmtId="0" fontId="2" fillId="9" borderId="3" xfId="13" applyNumberFormat="1" applyFont="1" applyFill="1" applyBorder="1" applyAlignment="1">
      <alignment horizontal="center" vertical="center" wrapText="1"/>
    </xf>
    <xf numFmtId="0" fontId="2" fillId="9" borderId="8" xfId="13" applyNumberFormat="1" applyFont="1" applyFill="1" applyBorder="1" applyAlignment="1">
      <alignment horizontal="center" vertical="center" wrapText="1"/>
    </xf>
    <xf numFmtId="0" fontId="47" fillId="9" borderId="3" xfId="13" applyNumberFormat="1" applyFont="1" applyFill="1" applyBorder="1" applyAlignment="1">
      <alignment horizontal="center" vertical="center" wrapText="1"/>
    </xf>
    <xf numFmtId="0" fontId="47" fillId="9" borderId="8" xfId="13" applyNumberFormat="1" applyFont="1" applyFill="1" applyBorder="1" applyAlignment="1">
      <alignment horizontal="center" vertical="center" wrapText="1"/>
    </xf>
    <xf numFmtId="0" fontId="49" fillId="9" borderId="5" xfId="13" applyFont="1" applyFill="1" applyBorder="1" applyAlignment="1">
      <alignment horizontal="center" vertical="center"/>
    </xf>
    <xf numFmtId="0" fontId="49" fillId="9" borderId="6" xfId="13" applyFont="1" applyFill="1" applyBorder="1" applyAlignment="1">
      <alignment horizontal="center" vertical="center"/>
    </xf>
    <xf numFmtId="0" fontId="2" fillId="12" borderId="24" xfId="0" applyNumberFormat="1" applyFont="1" applyFill="1" applyBorder="1" applyAlignment="1">
      <alignment horizontal="center" vertical="center" wrapText="1"/>
    </xf>
    <xf numFmtId="0" fontId="2" fillId="12" borderId="8" xfId="0" applyNumberFormat="1" applyFont="1" applyFill="1" applyBorder="1" applyAlignment="1">
      <alignment horizontal="center" vertical="center" wrapText="1"/>
    </xf>
    <xf numFmtId="0" fontId="47" fillId="12" borderId="24" xfId="0" applyNumberFormat="1" applyFont="1" applyFill="1" applyBorder="1" applyAlignment="1">
      <alignment horizontal="center" vertical="center" wrapText="1"/>
    </xf>
    <xf numFmtId="0" fontId="47" fillId="12" borderId="8" xfId="0" applyNumberFormat="1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1" fontId="3" fillId="17" borderId="2" xfId="0" applyNumberFormat="1" applyFont="1" applyFill="1" applyBorder="1" applyAlignment="1">
      <alignment horizontal="center" vertical="center"/>
    </xf>
    <xf numFmtId="0" fontId="0" fillId="17" borderId="2" xfId="0" applyFont="1" applyFill="1" applyBorder="1"/>
    <xf numFmtId="0" fontId="42" fillId="17" borderId="2" xfId="0" applyNumberFormat="1" applyFont="1" applyFill="1" applyBorder="1" applyAlignment="1">
      <alignment horizontal="center" vertical="center"/>
    </xf>
  </cellXfs>
  <cellStyles count="14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2" builtinId="8"/>
    <cellStyle name="Normal" xfId="0" builtinId="0"/>
    <cellStyle name="Normal 2" xfId="13"/>
  </cellStyles>
  <dxfs count="0"/>
  <tableStyles count="0" defaultTableStyle="TableStyleMedium9" defaultPivotStyle="PivotStyleLight16"/>
  <colors>
    <mruColors>
      <color rgb="FF00CC99"/>
      <color rgb="FF41AAC3"/>
      <color rgb="FF09FF78"/>
      <color rgb="FFFFAB9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n.North@cityofpaloalto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rin.North@cityofpaloalto.or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BN71"/>
  <sheetViews>
    <sheetView zoomScale="70" zoomScaleNormal="70" zoomScaleSheetLayoutView="70" zoomScalePageLayoutView="10" workbookViewId="0">
      <pane xSplit="12684" topLeftCell="L1"/>
      <selection pane="topRight" activeCell="AP14" sqref="AP14"/>
    </sheetView>
  </sheetViews>
  <sheetFormatPr defaultColWidth="8.6640625" defaultRowHeight="14.4" x14ac:dyDescent="0.3"/>
  <cols>
    <col min="1" max="1" width="7" style="12" customWidth="1"/>
    <col min="2" max="2" width="27.5546875" style="368" customWidth="1"/>
    <col min="3" max="3" width="18.44140625" style="13" customWidth="1"/>
    <col min="4" max="4" width="12.33203125" style="13" customWidth="1"/>
    <col min="5" max="7" width="17.44140625" style="7" hidden="1" customWidth="1"/>
    <col min="8" max="8" width="18.44140625" style="13" customWidth="1"/>
    <col min="9" max="9" width="25.109375" style="13" customWidth="1"/>
    <col min="10" max="10" width="20.44140625" style="13" customWidth="1"/>
    <col min="11" max="11" width="15.109375" style="13" hidden="1" customWidth="1"/>
    <col min="12" max="12" width="17.88671875" style="10" customWidth="1"/>
    <col min="13" max="13" width="16.109375" style="153" customWidth="1"/>
    <col min="14" max="14" width="16.5546875" style="10" customWidth="1"/>
    <col min="15" max="15" width="20.33203125" style="7" customWidth="1"/>
    <col min="16" max="16" width="0.33203125" style="7" hidden="1" customWidth="1"/>
    <col min="17" max="17" width="15.5546875" style="7" customWidth="1"/>
    <col min="18" max="18" width="16.6640625" style="7" customWidth="1"/>
    <col min="19" max="19" width="12.6640625" style="7" customWidth="1"/>
    <col min="20" max="20" width="15.33203125" style="7" customWidth="1"/>
    <col min="21" max="21" width="14.33203125" style="7" customWidth="1"/>
    <col min="22" max="22" width="12.88671875" style="17" customWidth="1"/>
    <col min="23" max="23" width="14" style="17" customWidth="1"/>
    <col min="24" max="24" width="8.88671875" style="17" hidden="1" customWidth="1"/>
    <col min="25" max="25" width="16" style="17" customWidth="1"/>
    <col min="26" max="26" width="9.6640625" style="7" customWidth="1"/>
    <col min="27" max="27" width="15" style="17" customWidth="1"/>
    <col min="28" max="28" width="13.88671875" style="7" customWidth="1"/>
    <col min="29" max="29" width="16.44140625" style="7" customWidth="1"/>
    <col min="30" max="30" width="18.5546875" style="7" customWidth="1"/>
    <col min="31" max="31" width="14.5546875" style="7" customWidth="1"/>
    <col min="32" max="33" width="11.33203125" style="7" hidden="1" customWidth="1"/>
    <col min="34" max="34" width="17.109375" style="7" customWidth="1"/>
    <col min="35" max="35" width="17" style="13" customWidth="1"/>
    <col min="36" max="36" width="18.6640625" style="13" customWidth="1"/>
    <col min="37" max="37" width="16.44140625" style="7" customWidth="1"/>
    <col min="38" max="38" width="5.5546875" style="7" hidden="1" customWidth="1"/>
    <col min="39" max="39" width="8.6640625" style="7" hidden="1" customWidth="1"/>
    <col min="40" max="40" width="11.6640625" style="7" hidden="1" customWidth="1"/>
    <col min="41" max="41" width="15.44140625" style="7" hidden="1" customWidth="1"/>
    <col min="42" max="42" width="23.5546875" style="7" customWidth="1"/>
    <col min="43" max="51" width="11.33203125" style="7" hidden="1" customWidth="1"/>
    <col min="52" max="52" width="7.88671875" style="7" hidden="1" customWidth="1"/>
    <col min="53" max="53" width="17.33203125" style="7" customWidth="1"/>
    <col min="54" max="55" width="12.33203125" style="25" customWidth="1"/>
    <col min="56" max="56" width="15.33203125" style="25" customWidth="1"/>
    <col min="57" max="57" width="15" style="25" customWidth="1"/>
    <col min="58" max="58" width="15.109375" style="25" hidden="1" customWidth="1"/>
    <col min="59" max="59" width="12.33203125" style="25" hidden="1" customWidth="1"/>
    <col min="60" max="60" width="23.44140625" customWidth="1"/>
    <col min="61" max="61" width="9" customWidth="1"/>
    <col min="62" max="62" width="17" customWidth="1"/>
    <col min="63" max="63" width="35.109375" customWidth="1"/>
    <col min="64" max="64" width="21.109375" customWidth="1"/>
    <col min="65" max="65" width="17" customWidth="1"/>
    <col min="66" max="66" width="35.109375" customWidth="1"/>
  </cols>
  <sheetData>
    <row r="1" spans="1:66" x14ac:dyDescent="0.3">
      <c r="A1" s="286" t="s">
        <v>245</v>
      </c>
      <c r="B1" s="363"/>
      <c r="C1" s="287"/>
      <c r="D1" s="287"/>
      <c r="E1" s="288"/>
      <c r="F1" s="288"/>
      <c r="G1" s="288"/>
      <c r="H1" s="287"/>
      <c r="I1" s="287"/>
      <c r="J1" s="287"/>
      <c r="K1" s="287"/>
      <c r="L1" s="287"/>
      <c r="M1" s="289"/>
      <c r="N1" s="287"/>
      <c r="O1" s="288"/>
      <c r="P1" s="288"/>
      <c r="Q1" s="288"/>
      <c r="R1" s="288"/>
      <c r="S1" s="288"/>
      <c r="T1" s="288"/>
      <c r="U1" s="288"/>
      <c r="V1" s="290"/>
      <c r="W1" s="290"/>
      <c r="X1" s="290"/>
      <c r="Y1" s="290"/>
      <c r="Z1" s="288"/>
      <c r="AA1" s="290"/>
      <c r="AB1" s="288"/>
      <c r="AC1" s="288"/>
      <c r="AD1" s="288"/>
      <c r="AE1" s="288"/>
      <c r="AF1" s="288"/>
      <c r="AG1" s="288"/>
      <c r="AH1" s="288" t="s">
        <v>32</v>
      </c>
      <c r="AI1" s="287"/>
      <c r="AJ1" s="287"/>
      <c r="AK1" s="288" t="s">
        <v>32</v>
      </c>
      <c r="AL1" s="288"/>
      <c r="AM1" s="288"/>
      <c r="AN1" s="288"/>
      <c r="AO1" s="288"/>
      <c r="AP1" s="288" t="s">
        <v>33</v>
      </c>
      <c r="AQ1" s="288"/>
      <c r="AR1" s="288" t="s">
        <v>33</v>
      </c>
      <c r="AS1" s="288"/>
      <c r="AT1" s="288"/>
      <c r="AU1" s="288"/>
      <c r="AV1" s="288"/>
      <c r="AW1" s="288"/>
      <c r="AX1" s="288"/>
      <c r="AY1" s="288"/>
      <c r="AZ1" s="288"/>
      <c r="BA1" s="288"/>
      <c r="BB1" s="291"/>
      <c r="BC1" s="291"/>
      <c r="BD1" s="291"/>
      <c r="BE1" s="291"/>
      <c r="BF1" s="291"/>
      <c r="BG1" s="291"/>
      <c r="BH1" s="292"/>
      <c r="BI1" s="292"/>
      <c r="BJ1" s="292"/>
      <c r="BK1" s="292"/>
      <c r="BL1" s="292"/>
      <c r="BM1" s="292"/>
      <c r="BN1" s="292"/>
    </row>
    <row r="2" spans="1:66" x14ac:dyDescent="0.3">
      <c r="A2" s="293" t="s">
        <v>136</v>
      </c>
      <c r="B2" s="363"/>
      <c r="C2" s="287"/>
      <c r="D2" s="287"/>
      <c r="E2" s="288"/>
      <c r="F2" s="288"/>
      <c r="G2" s="288"/>
      <c r="H2" s="287"/>
      <c r="I2" s="287"/>
      <c r="K2" s="287"/>
      <c r="L2" s="13"/>
      <c r="M2" s="289"/>
      <c r="N2" s="287"/>
      <c r="O2" s="288"/>
      <c r="P2" s="288"/>
      <c r="Q2" s="288"/>
      <c r="R2" s="288"/>
      <c r="S2" s="288"/>
      <c r="T2" s="288"/>
      <c r="U2" s="288"/>
      <c r="V2" s="290"/>
      <c r="W2" s="290"/>
      <c r="X2" s="290"/>
      <c r="Y2" s="290"/>
      <c r="Z2" s="288"/>
      <c r="AA2" s="290"/>
      <c r="AB2" s="288"/>
      <c r="AC2" s="288"/>
      <c r="AD2" s="288"/>
      <c r="AE2" s="288"/>
      <c r="AF2" s="288"/>
      <c r="AG2" s="288"/>
      <c r="AH2" s="288"/>
      <c r="AI2" s="287"/>
      <c r="AJ2" s="287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91"/>
      <c r="BC2" s="291"/>
      <c r="BD2" s="291"/>
      <c r="BE2" s="291"/>
      <c r="BF2" s="291"/>
      <c r="BG2" s="291"/>
      <c r="BH2" s="292"/>
      <c r="BI2" s="292"/>
      <c r="BJ2" s="292"/>
      <c r="BK2" s="292"/>
      <c r="BL2" s="292"/>
      <c r="BM2" s="292"/>
      <c r="BN2" s="292"/>
    </row>
    <row r="3" spans="1:66" ht="21" customHeight="1" x14ac:dyDescent="0.4">
      <c r="A3" s="516" t="s">
        <v>366</v>
      </c>
      <c r="B3" s="516"/>
      <c r="C3" s="516"/>
      <c r="D3" s="287"/>
      <c r="E3" s="288"/>
      <c r="F3" s="288"/>
      <c r="G3" s="288"/>
      <c r="H3" s="527" t="s">
        <v>355</v>
      </c>
      <c r="I3" s="527"/>
      <c r="J3" s="527"/>
      <c r="K3" s="287"/>
      <c r="L3" s="287"/>
      <c r="M3" s="289"/>
      <c r="N3" s="287"/>
      <c r="O3" s="288"/>
      <c r="P3" s="288"/>
      <c r="Q3" s="288"/>
      <c r="R3" s="288"/>
      <c r="S3" s="288"/>
      <c r="T3" s="288"/>
      <c r="U3" s="288"/>
      <c r="V3" s="290"/>
      <c r="W3" s="290"/>
      <c r="X3" s="290"/>
      <c r="Y3" s="290"/>
      <c r="Z3" s="288"/>
      <c r="AA3" s="290"/>
      <c r="AB3" s="288"/>
      <c r="AC3" s="288"/>
      <c r="AD3" s="288"/>
      <c r="AE3" s="288"/>
      <c r="AF3" s="288"/>
      <c r="AG3" s="288"/>
      <c r="AH3" s="288"/>
      <c r="AI3" s="287"/>
      <c r="AJ3" s="287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91"/>
      <c r="BC3" s="291"/>
      <c r="BD3" s="291"/>
      <c r="BE3" s="291"/>
      <c r="BF3" s="291"/>
      <c r="BG3" s="291"/>
      <c r="BH3" s="292"/>
      <c r="BI3" s="292"/>
      <c r="BJ3" s="292"/>
      <c r="BK3" s="292"/>
      <c r="BL3" s="292"/>
      <c r="BM3" s="292"/>
      <c r="BN3" s="292"/>
    </row>
    <row r="4" spans="1:66" ht="19.5" customHeight="1" thickBot="1" x14ac:dyDescent="0.35">
      <c r="A4" s="348" t="s">
        <v>367</v>
      </c>
      <c r="B4" s="364"/>
      <c r="C4" s="287"/>
      <c r="D4" s="287"/>
      <c r="E4" s="287"/>
      <c r="F4" s="287"/>
      <c r="G4" s="287"/>
      <c r="H4" s="287"/>
      <c r="I4" s="562"/>
      <c r="J4" s="412" t="s">
        <v>365</v>
      </c>
      <c r="K4" s="287"/>
      <c r="L4" s="287"/>
      <c r="M4" s="289"/>
      <c r="N4" s="287"/>
      <c r="O4" s="505" t="s">
        <v>6</v>
      </c>
      <c r="P4" s="506"/>
      <c r="Q4" s="506"/>
      <c r="R4" s="506"/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5" t="s">
        <v>6</v>
      </c>
      <c r="AD4" s="506"/>
      <c r="AE4" s="528"/>
      <c r="AF4" s="212"/>
      <c r="AG4" s="295"/>
      <c r="AH4" s="520" t="s">
        <v>15</v>
      </c>
      <c r="AI4" s="520"/>
      <c r="AJ4" s="520"/>
      <c r="AK4" s="520"/>
      <c r="AL4" s="520"/>
      <c r="AM4" s="520"/>
      <c r="AN4" s="520"/>
      <c r="AO4" s="520"/>
      <c r="AP4" s="520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317" t="s">
        <v>47</v>
      </c>
      <c r="BB4" s="291"/>
      <c r="BC4" s="291"/>
      <c r="BD4" s="291"/>
      <c r="BE4" s="291"/>
      <c r="BF4" s="291"/>
      <c r="BG4" s="291"/>
      <c r="BH4" s="292"/>
      <c r="BI4" s="292"/>
      <c r="BJ4" s="292"/>
      <c r="BK4" s="292"/>
      <c r="BL4" s="292"/>
      <c r="BM4" s="292"/>
      <c r="BN4" s="292"/>
    </row>
    <row r="5" spans="1:66" s="210" customFormat="1" ht="65.25" customHeight="1" thickBot="1" x14ac:dyDescent="0.35">
      <c r="A5" s="513" t="s">
        <v>293</v>
      </c>
      <c r="B5" s="514"/>
      <c r="C5" s="515"/>
      <c r="D5" s="296"/>
      <c r="E5" s="211" t="s">
        <v>8</v>
      </c>
      <c r="F5" s="211" t="s">
        <v>8</v>
      </c>
      <c r="G5" s="211" t="s">
        <v>8</v>
      </c>
      <c r="H5" s="296"/>
      <c r="I5" s="296"/>
      <c r="J5" s="296"/>
      <c r="K5" s="296"/>
      <c r="L5" s="296"/>
      <c r="M5" s="297"/>
      <c r="N5" s="296"/>
      <c r="O5" s="517" t="s">
        <v>137</v>
      </c>
      <c r="P5" s="518"/>
      <c r="Q5" s="521"/>
      <c r="R5" s="517" t="s">
        <v>147</v>
      </c>
      <c r="S5" s="518"/>
      <c r="T5" s="519"/>
      <c r="U5" s="211" t="s">
        <v>140</v>
      </c>
      <c r="V5" s="517" t="s">
        <v>142</v>
      </c>
      <c r="W5" s="522"/>
      <c r="X5" s="521"/>
      <c r="Y5" s="517" t="s">
        <v>9</v>
      </c>
      <c r="Z5" s="519"/>
      <c r="AA5" s="211" t="s">
        <v>10</v>
      </c>
      <c r="AB5" s="211" t="s">
        <v>11</v>
      </c>
      <c r="AC5" s="211" t="s">
        <v>12</v>
      </c>
      <c r="AD5" s="211" t="s">
        <v>13</v>
      </c>
      <c r="AE5" s="211" t="s">
        <v>14</v>
      </c>
      <c r="AF5" s="298">
        <v>1</v>
      </c>
      <c r="AG5" s="298">
        <v>1</v>
      </c>
      <c r="AH5" s="215" t="s">
        <v>155</v>
      </c>
      <c r="AI5" s="215" t="s">
        <v>157</v>
      </c>
      <c r="AJ5" s="215" t="s">
        <v>158</v>
      </c>
      <c r="AK5" s="215" t="s">
        <v>159</v>
      </c>
      <c r="AL5" s="215" t="s">
        <v>161</v>
      </c>
      <c r="AM5" s="215" t="s">
        <v>162</v>
      </c>
      <c r="AN5" s="215" t="s">
        <v>163</v>
      </c>
      <c r="AO5" s="215" t="s">
        <v>164</v>
      </c>
      <c r="AP5" s="215" t="s">
        <v>161</v>
      </c>
      <c r="AQ5" s="298">
        <v>2</v>
      </c>
      <c r="AR5" s="298">
        <v>1</v>
      </c>
      <c r="AS5" s="298">
        <v>1</v>
      </c>
      <c r="AT5" s="298">
        <v>1</v>
      </c>
      <c r="AU5" s="298">
        <v>1</v>
      </c>
      <c r="AV5" s="298">
        <v>1</v>
      </c>
      <c r="AW5" s="298">
        <v>1</v>
      </c>
      <c r="AX5" s="298">
        <v>1</v>
      </c>
      <c r="AY5" s="298">
        <v>1</v>
      </c>
      <c r="AZ5" s="298">
        <v>1</v>
      </c>
      <c r="BA5" s="298"/>
      <c r="BB5" s="299"/>
      <c r="BC5" s="299"/>
      <c r="BD5" s="299"/>
      <c r="BE5" s="299"/>
      <c r="BF5" s="299"/>
      <c r="BG5" s="299"/>
      <c r="BH5" s="300"/>
      <c r="BI5" s="300"/>
      <c r="BJ5" s="300"/>
      <c r="BK5" s="300"/>
      <c r="BL5" s="300"/>
      <c r="BM5" s="300"/>
      <c r="BN5" s="300"/>
    </row>
    <row r="6" spans="1:66" ht="42.75" hidden="1" customHeight="1" x14ac:dyDescent="0.3">
      <c r="A6" s="294"/>
      <c r="B6" s="364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9"/>
      <c r="N6" s="287"/>
      <c r="O6" s="4" t="s">
        <v>35</v>
      </c>
      <c r="P6" s="4"/>
      <c r="Q6" s="4" t="s">
        <v>35</v>
      </c>
      <c r="R6" s="524" t="s">
        <v>37</v>
      </c>
      <c r="S6" s="525"/>
      <c r="T6" s="525"/>
      <c r="U6" s="526"/>
      <c r="V6" s="4" t="s">
        <v>38</v>
      </c>
      <c r="W6" s="4" t="s">
        <v>39</v>
      </c>
      <c r="X6" s="4" t="s">
        <v>120</v>
      </c>
      <c r="Y6" s="4"/>
      <c r="Z6" s="4" t="s">
        <v>40</v>
      </c>
      <c r="AA6" s="4" t="s">
        <v>41</v>
      </c>
      <c r="AB6" s="4" t="s">
        <v>49</v>
      </c>
      <c r="AC6" s="4" t="s">
        <v>42</v>
      </c>
      <c r="AD6" s="4" t="s">
        <v>43</v>
      </c>
      <c r="AE6" s="4" t="s">
        <v>44</v>
      </c>
      <c r="AF6" s="301"/>
      <c r="AG6" s="301"/>
      <c r="AH6" s="301"/>
      <c r="AI6" s="287"/>
      <c r="AJ6" s="287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6" t="s">
        <v>48</v>
      </c>
      <c r="BB6" s="291"/>
      <c r="BC6" s="291"/>
      <c r="BD6" s="291"/>
      <c r="BE6" s="291"/>
      <c r="BF6" s="291"/>
      <c r="BG6" s="291"/>
      <c r="BH6" s="292"/>
      <c r="BI6" s="292"/>
      <c r="BJ6" s="292"/>
      <c r="BK6" s="292"/>
      <c r="BL6" s="292"/>
      <c r="BM6" s="292"/>
      <c r="BN6" s="292"/>
    </row>
    <row r="7" spans="1:66" s="328" customFormat="1" ht="75" customHeight="1" x14ac:dyDescent="0.3">
      <c r="A7" s="371" t="s">
        <v>300</v>
      </c>
      <c r="B7" s="329" t="s">
        <v>301</v>
      </c>
      <c r="C7" s="358" t="s">
        <v>115</v>
      </c>
      <c r="D7" s="381" t="s">
        <v>292</v>
      </c>
      <c r="E7" s="359" t="s">
        <v>113</v>
      </c>
      <c r="F7" s="330" t="s">
        <v>112</v>
      </c>
      <c r="G7" s="330" t="s">
        <v>128</v>
      </c>
      <c r="H7" s="329" t="s">
        <v>148</v>
      </c>
      <c r="I7" s="329" t="s">
        <v>117</v>
      </c>
      <c r="J7" s="329" t="s">
        <v>145</v>
      </c>
      <c r="K7" s="329" t="s">
        <v>111</v>
      </c>
      <c r="L7" s="329" t="s">
        <v>53</v>
      </c>
      <c r="M7" s="330" t="s">
        <v>192</v>
      </c>
      <c r="N7" s="377" t="s">
        <v>193</v>
      </c>
      <c r="O7" s="332" t="s">
        <v>146</v>
      </c>
      <c r="P7" s="332" t="s">
        <v>7</v>
      </c>
      <c r="Q7" s="332" t="s">
        <v>169</v>
      </c>
      <c r="R7" s="411" t="s">
        <v>266</v>
      </c>
      <c r="S7" s="411" t="s">
        <v>267</v>
      </c>
      <c r="T7" s="411" t="s">
        <v>268</v>
      </c>
      <c r="U7" s="332" t="s">
        <v>34</v>
      </c>
      <c r="V7" s="332" t="s">
        <v>278</v>
      </c>
      <c r="W7" s="332" t="s">
        <v>279</v>
      </c>
      <c r="X7" s="332"/>
      <c r="Y7" s="332" t="s">
        <v>231</v>
      </c>
      <c r="Z7" s="332" t="s">
        <v>149</v>
      </c>
      <c r="AA7" s="332" t="s">
        <v>203</v>
      </c>
      <c r="AB7" s="411" t="s">
        <v>280</v>
      </c>
      <c r="AC7" s="411" t="s">
        <v>303</v>
      </c>
      <c r="AD7" s="411" t="s">
        <v>281</v>
      </c>
      <c r="AE7" s="411" t="s">
        <v>282</v>
      </c>
      <c r="AF7" s="333" t="s">
        <v>16</v>
      </c>
      <c r="AG7" s="333" t="s">
        <v>17</v>
      </c>
      <c r="AH7" s="334" t="s">
        <v>283</v>
      </c>
      <c r="AI7" s="334" t="s">
        <v>284</v>
      </c>
      <c r="AJ7" s="334" t="s">
        <v>285</v>
      </c>
      <c r="AK7" s="334" t="s">
        <v>160</v>
      </c>
      <c r="AL7" s="334" t="s">
        <v>18</v>
      </c>
      <c r="AM7" s="334" t="s">
        <v>19</v>
      </c>
      <c r="AN7" s="334" t="s">
        <v>20</v>
      </c>
      <c r="AO7" s="334" t="s">
        <v>21</v>
      </c>
      <c r="AP7" s="334" t="s">
        <v>286</v>
      </c>
      <c r="AQ7" s="334" t="s">
        <v>22</v>
      </c>
      <c r="AR7" s="334" t="s">
        <v>23</v>
      </c>
      <c r="AS7" s="334" t="s">
        <v>24</v>
      </c>
      <c r="AT7" s="334" t="s">
        <v>25</v>
      </c>
      <c r="AU7" s="334" t="s">
        <v>26</v>
      </c>
      <c r="AV7" s="334" t="s">
        <v>27</v>
      </c>
      <c r="AW7" s="334" t="s">
        <v>28</v>
      </c>
      <c r="AX7" s="334" t="s">
        <v>29</v>
      </c>
      <c r="AY7" s="334" t="s">
        <v>30</v>
      </c>
      <c r="AZ7" s="333" t="s">
        <v>31</v>
      </c>
      <c r="BA7" s="360" t="s">
        <v>172</v>
      </c>
      <c r="BB7" s="497" t="s">
        <v>357</v>
      </c>
      <c r="BC7" s="503" t="s">
        <v>297</v>
      </c>
      <c r="BD7" s="501" t="s">
        <v>358</v>
      </c>
      <c r="BE7" s="502"/>
      <c r="BF7" s="499" t="s">
        <v>315</v>
      </c>
      <c r="BG7" s="500"/>
      <c r="BH7" s="495" t="s">
        <v>0</v>
      </c>
      <c r="BI7" s="311"/>
      <c r="BJ7" s="311" t="s">
        <v>2</v>
      </c>
      <c r="BK7" s="311" t="s">
        <v>1</v>
      </c>
      <c r="BL7" s="311" t="s">
        <v>3</v>
      </c>
      <c r="BM7" s="311" t="s">
        <v>4</v>
      </c>
      <c r="BN7" s="311" t="s">
        <v>5</v>
      </c>
    </row>
    <row r="8" spans="1:66" s="346" customFormat="1" ht="27.75" customHeight="1" x14ac:dyDescent="0.3">
      <c r="A8" s="425" t="s">
        <v>361</v>
      </c>
      <c r="B8" s="336" t="s">
        <v>247</v>
      </c>
      <c r="C8" s="335" t="s">
        <v>256</v>
      </c>
      <c r="D8" s="382"/>
      <c r="E8" s="337"/>
      <c r="F8" s="337"/>
      <c r="G8" s="337"/>
      <c r="H8" s="336" t="s">
        <v>257</v>
      </c>
      <c r="I8" s="336" t="s">
        <v>258</v>
      </c>
      <c r="J8" s="336" t="s">
        <v>259</v>
      </c>
      <c r="K8" s="338"/>
      <c r="L8" s="336" t="s">
        <v>260</v>
      </c>
      <c r="M8" s="339" t="s">
        <v>261</v>
      </c>
      <c r="N8" s="336" t="s">
        <v>262</v>
      </c>
      <c r="O8" s="340" t="s">
        <v>263</v>
      </c>
      <c r="P8" s="341"/>
      <c r="Q8" s="340" t="s">
        <v>273</v>
      </c>
      <c r="R8" s="340" t="s">
        <v>257</v>
      </c>
      <c r="S8" s="340" t="s">
        <v>265</v>
      </c>
      <c r="T8" s="340" t="s">
        <v>257</v>
      </c>
      <c r="U8" s="340" t="s">
        <v>269</v>
      </c>
      <c r="V8" s="340" t="s">
        <v>270</v>
      </c>
      <c r="W8" s="340" t="s">
        <v>334</v>
      </c>
      <c r="X8" s="341"/>
      <c r="Y8" s="340" t="s">
        <v>264</v>
      </c>
      <c r="Z8" s="340"/>
      <c r="AA8" s="340" t="s">
        <v>271</v>
      </c>
      <c r="AB8" s="414" t="s">
        <v>288</v>
      </c>
      <c r="AC8" s="415" t="s">
        <v>335</v>
      </c>
      <c r="AD8" s="340" t="s">
        <v>262</v>
      </c>
      <c r="AE8" s="340" t="s">
        <v>332</v>
      </c>
      <c r="AF8" s="342"/>
      <c r="AG8" s="342"/>
      <c r="AH8" s="343" t="s">
        <v>274</v>
      </c>
      <c r="AI8" s="343" t="s">
        <v>299</v>
      </c>
      <c r="AJ8" s="343" t="s">
        <v>338</v>
      </c>
      <c r="AK8" s="343" t="s">
        <v>275</v>
      </c>
      <c r="AL8" s="344"/>
      <c r="AM8" s="344"/>
      <c r="AN8" s="344"/>
      <c r="AO8" s="344"/>
      <c r="AP8" s="343" t="s">
        <v>274</v>
      </c>
      <c r="AQ8" s="344"/>
      <c r="AR8" s="344"/>
      <c r="AS8" s="344"/>
      <c r="AT8" s="344"/>
      <c r="AU8" s="344"/>
      <c r="AV8" s="344"/>
      <c r="AW8" s="344"/>
      <c r="AX8" s="344"/>
      <c r="AY8" s="344"/>
      <c r="AZ8" s="342"/>
      <c r="BA8" s="343" t="s">
        <v>272</v>
      </c>
      <c r="BB8" s="498"/>
      <c r="BC8" s="504"/>
      <c r="BD8" s="480" t="s">
        <v>350</v>
      </c>
      <c r="BE8" s="480" t="s">
        <v>349</v>
      </c>
      <c r="BF8" s="386" t="s">
        <v>320</v>
      </c>
      <c r="BG8" s="386" t="s">
        <v>321</v>
      </c>
      <c r="BH8" s="496"/>
      <c r="BI8" s="345"/>
      <c r="BJ8" s="345"/>
      <c r="BK8" s="345"/>
      <c r="BL8" s="345"/>
      <c r="BM8" s="345"/>
      <c r="BN8" s="345"/>
    </row>
    <row r="9" spans="1:66" s="196" customFormat="1" ht="96" customHeight="1" x14ac:dyDescent="0.3">
      <c r="A9" s="191">
        <v>1</v>
      </c>
      <c r="B9" s="205" t="s">
        <v>174</v>
      </c>
      <c r="C9" s="191" t="s">
        <v>175</v>
      </c>
      <c r="D9" s="191" t="s">
        <v>78</v>
      </c>
      <c r="E9" s="191" t="s">
        <v>64</v>
      </c>
      <c r="F9" s="191" t="s">
        <v>45</v>
      </c>
      <c r="G9" s="191">
        <v>2014</v>
      </c>
      <c r="H9" s="310" t="s">
        <v>215</v>
      </c>
      <c r="I9" s="207">
        <v>43374</v>
      </c>
      <c r="J9" s="191">
        <v>5800</v>
      </c>
      <c r="K9" s="202">
        <f>J9/1120</f>
        <v>5.1785714285714288</v>
      </c>
      <c r="L9" s="192">
        <v>20000000</v>
      </c>
      <c r="M9" s="192">
        <v>5000000</v>
      </c>
      <c r="N9" s="192" t="s">
        <v>45</v>
      </c>
      <c r="O9" s="191" t="s">
        <v>202</v>
      </c>
      <c r="P9" s="193"/>
      <c r="Q9" s="197" t="s">
        <v>45</v>
      </c>
      <c r="R9" s="347"/>
      <c r="S9" s="347"/>
      <c r="T9" s="413">
        <v>3</v>
      </c>
      <c r="U9" s="197" t="s">
        <v>45</v>
      </c>
      <c r="V9" s="197" t="s">
        <v>45</v>
      </c>
      <c r="W9" s="479">
        <f>2+1</f>
        <v>3</v>
      </c>
      <c r="X9" s="193"/>
      <c r="Y9" s="193" t="s">
        <v>202</v>
      </c>
      <c r="Z9" s="193"/>
      <c r="AA9" s="197" t="s">
        <v>45</v>
      </c>
      <c r="AB9" s="383">
        <v>3</v>
      </c>
      <c r="AC9" s="347">
        <v>3</v>
      </c>
      <c r="AD9" s="197" t="s">
        <v>45</v>
      </c>
      <c r="AE9" s="195">
        <v>2</v>
      </c>
      <c r="AF9" s="193"/>
      <c r="AG9" s="193"/>
      <c r="AH9" s="357">
        <v>2</v>
      </c>
      <c r="AI9" s="401">
        <v>3</v>
      </c>
      <c r="AJ9" s="194">
        <v>0</v>
      </c>
      <c r="AK9" s="195">
        <v>1</v>
      </c>
      <c r="AL9" s="193"/>
      <c r="AM9" s="193"/>
      <c r="AN9" s="193"/>
      <c r="AO9" s="193"/>
      <c r="AP9" s="204">
        <v>1</v>
      </c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 t="s">
        <v>277</v>
      </c>
      <c r="BB9" s="380">
        <f>SUM(O9:BA9)</f>
        <v>21</v>
      </c>
      <c r="BC9" s="380">
        <v>1</v>
      </c>
      <c r="BD9" s="391">
        <f>M9</f>
        <v>5000000</v>
      </c>
      <c r="BE9" s="391">
        <f>BD9/2</f>
        <v>2500000</v>
      </c>
      <c r="BF9" s="385"/>
      <c r="BG9" s="385"/>
      <c r="BH9" s="205" t="s">
        <v>218</v>
      </c>
      <c r="BI9" s="315"/>
      <c r="BJ9" s="196" t="s">
        <v>217</v>
      </c>
      <c r="BK9" s="196" t="s">
        <v>216</v>
      </c>
    </row>
    <row r="10" spans="1:66" s="196" customFormat="1" ht="59.25" customHeight="1" x14ac:dyDescent="0.3">
      <c r="A10" s="191">
        <v>2</v>
      </c>
      <c r="B10" s="205" t="s">
        <v>249</v>
      </c>
      <c r="C10" s="205" t="s">
        <v>318</v>
      </c>
      <c r="D10" s="191" t="s">
        <v>50</v>
      </c>
      <c r="E10" s="193"/>
      <c r="F10" s="193"/>
      <c r="G10" s="193"/>
      <c r="H10" s="205" t="s">
        <v>239</v>
      </c>
      <c r="I10" s="216" t="s">
        <v>317</v>
      </c>
      <c r="J10" s="194">
        <v>2900</v>
      </c>
      <c r="K10" s="202"/>
      <c r="L10" s="192">
        <v>15000000</v>
      </c>
      <c r="M10" s="302">
        <v>5000000</v>
      </c>
      <c r="N10" s="192" t="s">
        <v>45</v>
      </c>
      <c r="O10" s="193" t="s">
        <v>45</v>
      </c>
      <c r="P10" s="193"/>
      <c r="Q10" s="197" t="s">
        <v>45</v>
      </c>
      <c r="R10" s="213"/>
      <c r="S10" s="213">
        <v>2</v>
      </c>
      <c r="T10" s="349"/>
      <c r="U10" s="197" t="s">
        <v>45</v>
      </c>
      <c r="V10" s="197" t="s">
        <v>45</v>
      </c>
      <c r="W10" s="479">
        <f>2+2</f>
        <v>4</v>
      </c>
      <c r="X10" s="193"/>
      <c r="Y10" s="193" t="s">
        <v>45</v>
      </c>
      <c r="Z10" s="193"/>
      <c r="AA10" s="197" t="s">
        <v>45</v>
      </c>
      <c r="AB10" s="195">
        <v>3</v>
      </c>
      <c r="AC10" s="213">
        <v>2</v>
      </c>
      <c r="AD10" s="193" t="s">
        <v>45</v>
      </c>
      <c r="AE10" s="195">
        <v>2</v>
      </c>
      <c r="AF10" s="193"/>
      <c r="AG10" s="193"/>
      <c r="AH10" s="357">
        <v>2</v>
      </c>
      <c r="AI10" s="401">
        <v>3</v>
      </c>
      <c r="AJ10" s="355">
        <v>0</v>
      </c>
      <c r="AK10" s="356">
        <v>1</v>
      </c>
      <c r="AL10" s="193"/>
      <c r="AM10" s="193"/>
      <c r="AN10" s="193"/>
      <c r="AO10" s="193"/>
      <c r="AP10" s="204">
        <v>1</v>
      </c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 t="s">
        <v>45</v>
      </c>
      <c r="BB10" s="380">
        <f t="shared" ref="BB10:BB17" si="0">SUM(O10:BA10)</f>
        <v>20</v>
      </c>
      <c r="BC10" s="380">
        <v>2</v>
      </c>
      <c r="BD10" s="392">
        <f>M10+BD9</f>
        <v>10000000</v>
      </c>
      <c r="BE10" s="391">
        <f t="shared" ref="BE10:BE17" si="1">BD10/2</f>
        <v>5000000</v>
      </c>
      <c r="BF10" s="385" t="s">
        <v>118</v>
      </c>
      <c r="BG10" s="385" t="s">
        <v>118</v>
      </c>
      <c r="BH10" s="303" t="s">
        <v>242</v>
      </c>
      <c r="BI10" s="313"/>
      <c r="BJ10" s="196" t="s">
        <v>240</v>
      </c>
      <c r="BK10" s="196" t="s">
        <v>241</v>
      </c>
    </row>
    <row r="11" spans="1:66" s="196" customFormat="1" ht="61.5" customHeight="1" x14ac:dyDescent="0.3">
      <c r="A11" s="191">
        <v>3</v>
      </c>
      <c r="B11" s="303" t="s">
        <v>250</v>
      </c>
      <c r="C11" s="304" t="s">
        <v>134</v>
      </c>
      <c r="D11" s="304" t="s">
        <v>78</v>
      </c>
      <c r="E11" s="305">
        <v>41883</v>
      </c>
      <c r="F11" s="304" t="s">
        <v>45</v>
      </c>
      <c r="G11" s="305">
        <v>42036</v>
      </c>
      <c r="H11" s="306" t="s">
        <v>213</v>
      </c>
      <c r="I11" s="306" t="s">
        <v>212</v>
      </c>
      <c r="J11" s="298" t="s">
        <v>205</v>
      </c>
      <c r="K11" s="307" t="e">
        <f t="shared" ref="K11" si="2">J11/1120</f>
        <v>#VALUE!</v>
      </c>
      <c r="L11" s="308">
        <v>4500000</v>
      </c>
      <c r="M11" s="192">
        <v>1125000</v>
      </c>
      <c r="N11" s="192" t="s">
        <v>202</v>
      </c>
      <c r="O11" s="191" t="s">
        <v>202</v>
      </c>
      <c r="P11" s="193"/>
      <c r="Q11" s="197" t="s">
        <v>45</v>
      </c>
      <c r="R11" s="347"/>
      <c r="S11" s="347">
        <v>2</v>
      </c>
      <c r="T11" s="347"/>
      <c r="U11" s="197" t="s">
        <v>45</v>
      </c>
      <c r="V11" s="197" t="s">
        <v>45</v>
      </c>
      <c r="W11" s="479">
        <v>2</v>
      </c>
      <c r="X11" s="193"/>
      <c r="Y11" s="193" t="s">
        <v>202</v>
      </c>
      <c r="Z11" s="193"/>
      <c r="AA11" s="197" t="s">
        <v>45</v>
      </c>
      <c r="AB11" s="383">
        <v>1</v>
      </c>
      <c r="AC11" s="214">
        <v>2</v>
      </c>
      <c r="AD11" s="193" t="s">
        <v>45</v>
      </c>
      <c r="AE11" s="195">
        <v>1</v>
      </c>
      <c r="AF11" s="193"/>
      <c r="AG11" s="193"/>
      <c r="AH11" s="357">
        <v>2</v>
      </c>
      <c r="AI11" s="401">
        <v>3</v>
      </c>
      <c r="AJ11" s="355">
        <v>0</v>
      </c>
      <c r="AK11" s="356">
        <v>1</v>
      </c>
      <c r="AL11" s="193"/>
      <c r="AM11" s="193"/>
      <c r="AN11" s="193"/>
      <c r="AO11" s="193"/>
      <c r="AP11" s="204">
        <v>1</v>
      </c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 t="s">
        <v>204</v>
      </c>
      <c r="BB11" s="380">
        <f t="shared" si="0"/>
        <v>15</v>
      </c>
      <c r="BC11" s="380">
        <v>3</v>
      </c>
      <c r="BD11" s="392">
        <f t="shared" ref="BD11:BD17" si="3">M11+BD10</f>
        <v>11125000</v>
      </c>
      <c r="BE11" s="391">
        <f t="shared" si="1"/>
        <v>5562500</v>
      </c>
      <c r="BF11" s="385"/>
      <c r="BG11" s="385"/>
      <c r="BH11" s="298" t="s">
        <v>208</v>
      </c>
      <c r="BI11" s="314"/>
      <c r="BJ11" s="196" t="s">
        <v>206</v>
      </c>
      <c r="BK11" s="196" t="s">
        <v>207</v>
      </c>
    </row>
    <row r="12" spans="1:66" s="196" customFormat="1" ht="70.5" customHeight="1" x14ac:dyDescent="0.3">
      <c r="A12" s="191">
        <v>4</v>
      </c>
      <c r="B12" s="205" t="s">
        <v>254</v>
      </c>
      <c r="C12" s="191" t="s">
        <v>72</v>
      </c>
      <c r="D12" s="191" t="s">
        <v>69</v>
      </c>
      <c r="E12" s="191" t="s">
        <v>60</v>
      </c>
      <c r="F12" s="191" t="s">
        <v>45</v>
      </c>
      <c r="G12" s="191" t="s">
        <v>60</v>
      </c>
      <c r="H12" s="205" t="s">
        <v>222</v>
      </c>
      <c r="I12" s="207">
        <v>43466</v>
      </c>
      <c r="J12" s="194">
        <v>2336</v>
      </c>
      <c r="K12" s="202">
        <v>2.1</v>
      </c>
      <c r="L12" s="309">
        <v>30000000</v>
      </c>
      <c r="M12" s="192">
        <v>3000000</v>
      </c>
      <c r="N12" s="192" t="s">
        <v>202</v>
      </c>
      <c r="O12" s="191" t="s">
        <v>202</v>
      </c>
      <c r="P12" s="193"/>
      <c r="Q12" s="197" t="s">
        <v>45</v>
      </c>
      <c r="R12" s="347">
        <v>1</v>
      </c>
      <c r="S12" s="347"/>
      <c r="T12" s="347"/>
      <c r="U12" s="197" t="s">
        <v>45</v>
      </c>
      <c r="V12" s="197" t="s">
        <v>45</v>
      </c>
      <c r="W12" s="479">
        <v>2</v>
      </c>
      <c r="X12" s="193"/>
      <c r="Y12" s="193" t="s">
        <v>202</v>
      </c>
      <c r="Z12" s="193"/>
      <c r="AA12" s="197" t="s">
        <v>45</v>
      </c>
      <c r="AB12" s="383">
        <v>1</v>
      </c>
      <c r="AC12" s="214">
        <v>2</v>
      </c>
      <c r="AD12" s="197" t="s">
        <v>45</v>
      </c>
      <c r="AE12" s="195">
        <v>2</v>
      </c>
      <c r="AF12" s="193"/>
      <c r="AG12" s="193"/>
      <c r="AH12" s="357">
        <v>2</v>
      </c>
      <c r="AI12" s="401">
        <v>3</v>
      </c>
      <c r="AJ12" s="194">
        <v>0</v>
      </c>
      <c r="AK12" s="195">
        <v>1</v>
      </c>
      <c r="AL12" s="193"/>
      <c r="AM12" s="193"/>
      <c r="AN12" s="193"/>
      <c r="AO12" s="193"/>
      <c r="AP12" s="204">
        <v>1</v>
      </c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 t="s">
        <v>45</v>
      </c>
      <c r="BB12" s="380">
        <f>SUM(O12:BA12)</f>
        <v>15</v>
      </c>
      <c r="BC12" s="380">
        <v>3</v>
      </c>
      <c r="BD12" s="392">
        <f t="shared" si="3"/>
        <v>14125000</v>
      </c>
      <c r="BE12" s="391">
        <f t="shared" si="1"/>
        <v>7062500</v>
      </c>
      <c r="BF12" s="385"/>
      <c r="BG12" s="385"/>
      <c r="BH12" s="208" t="s">
        <v>219</v>
      </c>
      <c r="BI12" s="312"/>
      <c r="BJ12" s="203" t="s">
        <v>221</v>
      </c>
      <c r="BK12" s="203" t="s">
        <v>220</v>
      </c>
    </row>
    <row r="13" spans="1:66" s="203" customFormat="1" ht="75.75" customHeight="1" x14ac:dyDescent="0.3">
      <c r="A13" s="191">
        <v>5</v>
      </c>
      <c r="B13" s="208" t="s">
        <v>248</v>
      </c>
      <c r="C13" s="191" t="s">
        <v>255</v>
      </c>
      <c r="D13" s="198" t="s">
        <v>78</v>
      </c>
      <c r="E13" s="197"/>
      <c r="F13" s="197"/>
      <c r="G13" s="197"/>
      <c r="H13" s="198">
        <v>2017</v>
      </c>
      <c r="I13" s="198">
        <v>2018</v>
      </c>
      <c r="J13" s="199">
        <v>2100</v>
      </c>
      <c r="K13" s="200"/>
      <c r="L13" s="201">
        <v>16000000</v>
      </c>
      <c r="M13" s="402">
        <v>2800000</v>
      </c>
      <c r="N13" s="201" t="s">
        <v>45</v>
      </c>
      <c r="O13" s="197" t="s">
        <v>234</v>
      </c>
      <c r="P13" s="197"/>
      <c r="Q13" s="197" t="s">
        <v>45</v>
      </c>
      <c r="R13" s="214">
        <v>1</v>
      </c>
      <c r="S13" s="214"/>
      <c r="T13" s="214"/>
      <c r="U13" s="197" t="s">
        <v>45</v>
      </c>
      <c r="V13" s="197" t="s">
        <v>45</v>
      </c>
      <c r="W13" s="479">
        <f>2+1</f>
        <v>3</v>
      </c>
      <c r="X13" s="197"/>
      <c r="Y13" s="197" t="s">
        <v>45</v>
      </c>
      <c r="Z13" s="197"/>
      <c r="AA13" s="197" t="s">
        <v>45</v>
      </c>
      <c r="AB13" s="383">
        <v>1</v>
      </c>
      <c r="AC13" s="214">
        <v>2</v>
      </c>
      <c r="AD13" s="403" t="s">
        <v>45</v>
      </c>
      <c r="AE13" s="357">
        <v>1</v>
      </c>
      <c r="AF13" s="403"/>
      <c r="AG13" s="403"/>
      <c r="AH13" s="357">
        <v>2</v>
      </c>
      <c r="AI13" s="401">
        <v>3</v>
      </c>
      <c r="AJ13" s="401">
        <v>0</v>
      </c>
      <c r="AK13" s="357">
        <v>0</v>
      </c>
      <c r="AL13" s="197"/>
      <c r="AM13" s="197"/>
      <c r="AN13" s="197"/>
      <c r="AO13" s="197"/>
      <c r="AP13" s="204">
        <v>1</v>
      </c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 t="s">
        <v>276</v>
      </c>
      <c r="BB13" s="380">
        <f>SUM(O13:BA13)</f>
        <v>14</v>
      </c>
      <c r="BC13" s="380">
        <v>4</v>
      </c>
      <c r="BD13" s="392">
        <f t="shared" si="3"/>
        <v>16925000</v>
      </c>
      <c r="BE13" s="391">
        <f t="shared" si="1"/>
        <v>8462500</v>
      </c>
      <c r="BF13" s="198"/>
      <c r="BG13" s="385" t="s">
        <v>127</v>
      </c>
      <c r="BH13" s="331" t="s">
        <v>238</v>
      </c>
      <c r="BI13" s="312"/>
      <c r="BJ13" s="203" t="s">
        <v>236</v>
      </c>
      <c r="BK13" s="203" t="s">
        <v>237</v>
      </c>
    </row>
    <row r="14" spans="1:66" s="196" customFormat="1" ht="96" customHeight="1" x14ac:dyDescent="0.3">
      <c r="A14" s="191">
        <v>6</v>
      </c>
      <c r="B14" s="560" t="s">
        <v>326</v>
      </c>
      <c r="C14" s="205" t="s">
        <v>327</v>
      </c>
      <c r="D14" s="191" t="s">
        <v>69</v>
      </c>
      <c r="E14" s="191"/>
      <c r="F14" s="191"/>
      <c r="G14" s="191"/>
      <c r="H14" s="310" t="s">
        <v>328</v>
      </c>
      <c r="I14" s="207">
        <v>42948</v>
      </c>
      <c r="J14" s="191">
        <v>197</v>
      </c>
      <c r="K14" s="202"/>
      <c r="L14" s="192">
        <v>13900000</v>
      </c>
      <c r="M14" s="192">
        <v>3000000</v>
      </c>
      <c r="N14" s="192" t="s">
        <v>45</v>
      </c>
      <c r="O14" s="191" t="s">
        <v>46</v>
      </c>
      <c r="P14" s="193"/>
      <c r="Q14" s="197" t="s">
        <v>45</v>
      </c>
      <c r="R14" s="347"/>
      <c r="S14" s="561">
        <v>2</v>
      </c>
      <c r="T14" s="350"/>
      <c r="U14" s="197" t="s">
        <v>45</v>
      </c>
      <c r="V14" s="197" t="s">
        <v>45</v>
      </c>
      <c r="W14" s="214">
        <v>2</v>
      </c>
      <c r="X14" s="193"/>
      <c r="Y14" s="193" t="s">
        <v>202</v>
      </c>
      <c r="Z14" s="193"/>
      <c r="AA14" s="197" t="s">
        <v>45</v>
      </c>
      <c r="AB14" s="383">
        <v>1</v>
      </c>
      <c r="AC14" s="561">
        <v>2</v>
      </c>
      <c r="AD14" s="197" t="s">
        <v>45</v>
      </c>
      <c r="AE14" s="195">
        <v>1</v>
      </c>
      <c r="AF14" s="193"/>
      <c r="AG14" s="193"/>
      <c r="AH14" s="357">
        <v>2</v>
      </c>
      <c r="AI14" s="401">
        <v>3</v>
      </c>
      <c r="AJ14" s="194">
        <v>0</v>
      </c>
      <c r="AK14" s="195">
        <v>0</v>
      </c>
      <c r="AL14" s="193"/>
      <c r="AM14" s="193"/>
      <c r="AN14" s="193"/>
      <c r="AO14" s="193"/>
      <c r="AP14" s="204">
        <v>1</v>
      </c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 t="s">
        <v>45</v>
      </c>
      <c r="BB14" s="563">
        <f>SUM(O14:BA14)</f>
        <v>14</v>
      </c>
      <c r="BC14" s="563">
        <v>4</v>
      </c>
      <c r="BD14" s="392">
        <f t="shared" si="3"/>
        <v>19925000</v>
      </c>
      <c r="BE14" s="391">
        <f>BD14/2</f>
        <v>9962500</v>
      </c>
      <c r="BF14" s="385"/>
      <c r="BG14" s="385"/>
      <c r="BH14" s="205" t="s">
        <v>331</v>
      </c>
      <c r="BI14" s="315"/>
      <c r="BJ14" s="196" t="s">
        <v>329</v>
      </c>
      <c r="BK14" s="210" t="s">
        <v>330</v>
      </c>
    </row>
    <row r="15" spans="1:66" s="203" customFormat="1" ht="88.5" customHeight="1" x14ac:dyDescent="0.3">
      <c r="A15" s="191">
        <v>7</v>
      </c>
      <c r="B15" s="208" t="s">
        <v>251</v>
      </c>
      <c r="C15" s="198" t="s">
        <v>189</v>
      </c>
      <c r="D15" s="198" t="s">
        <v>78</v>
      </c>
      <c r="E15" s="197"/>
      <c r="F15" s="197"/>
      <c r="G15" s="197"/>
      <c r="H15" s="198" t="s">
        <v>214</v>
      </c>
      <c r="I15" s="206">
        <v>43435</v>
      </c>
      <c r="J15" s="199">
        <v>100</v>
      </c>
      <c r="K15" s="200"/>
      <c r="L15" s="201">
        <v>3000000</v>
      </c>
      <c r="M15" s="201">
        <v>2250000</v>
      </c>
      <c r="N15" s="201" t="s">
        <v>202</v>
      </c>
      <c r="O15" s="197" t="s">
        <v>46</v>
      </c>
      <c r="P15" s="197"/>
      <c r="Q15" s="197" t="s">
        <v>45</v>
      </c>
      <c r="R15" s="214">
        <v>1</v>
      </c>
      <c r="S15" s="214"/>
      <c r="T15" s="214"/>
      <c r="U15" s="197" t="s">
        <v>45</v>
      </c>
      <c r="V15" s="197" t="s">
        <v>45</v>
      </c>
      <c r="W15" s="214">
        <v>2</v>
      </c>
      <c r="X15" s="197"/>
      <c r="Y15" s="197" t="s">
        <v>202</v>
      </c>
      <c r="Z15" s="197"/>
      <c r="AA15" s="197" t="s">
        <v>45</v>
      </c>
      <c r="AB15" s="383">
        <v>1</v>
      </c>
      <c r="AC15" s="214">
        <v>2</v>
      </c>
      <c r="AD15" s="197" t="s">
        <v>45</v>
      </c>
      <c r="AE15" s="204">
        <v>1</v>
      </c>
      <c r="AF15" s="197"/>
      <c r="AG15" s="197"/>
      <c r="AH15" s="357">
        <v>2</v>
      </c>
      <c r="AI15" s="401">
        <v>3</v>
      </c>
      <c r="AJ15" s="355">
        <v>0</v>
      </c>
      <c r="AK15" s="357">
        <v>0</v>
      </c>
      <c r="AL15" s="197"/>
      <c r="AM15" s="197"/>
      <c r="AN15" s="197"/>
      <c r="AO15" s="197"/>
      <c r="AP15" s="204">
        <v>1</v>
      </c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 t="s">
        <v>235</v>
      </c>
      <c r="BB15" s="380">
        <f t="shared" si="0"/>
        <v>13</v>
      </c>
      <c r="BC15" s="380">
        <v>5</v>
      </c>
      <c r="BD15" s="392">
        <f t="shared" si="3"/>
        <v>22175000</v>
      </c>
      <c r="BE15" s="391">
        <f t="shared" si="1"/>
        <v>11087500</v>
      </c>
      <c r="BF15" s="385"/>
      <c r="BG15" s="385"/>
      <c r="BH15" s="208" t="s">
        <v>211</v>
      </c>
      <c r="BI15" s="312"/>
      <c r="BJ15" s="203" t="s">
        <v>209</v>
      </c>
      <c r="BK15" s="203" t="s">
        <v>210</v>
      </c>
    </row>
    <row r="16" spans="1:66" s="196" customFormat="1" ht="52.5" customHeight="1" x14ac:dyDescent="0.3">
      <c r="A16" s="191">
        <v>8</v>
      </c>
      <c r="B16" s="205" t="s">
        <v>252</v>
      </c>
      <c r="C16" s="191" t="s">
        <v>70</v>
      </c>
      <c r="D16" s="191" t="s">
        <v>54</v>
      </c>
      <c r="E16" s="191">
        <v>2014</v>
      </c>
      <c r="F16" s="191" t="s">
        <v>45</v>
      </c>
      <c r="G16" s="191">
        <v>2015</v>
      </c>
      <c r="H16" s="191" t="s">
        <v>233</v>
      </c>
      <c r="I16" s="191" t="s">
        <v>232</v>
      </c>
      <c r="J16" s="194">
        <v>900</v>
      </c>
      <c r="K16" s="202">
        <f>(J16/1120)*0.85</f>
        <v>0.6830357142857143</v>
      </c>
      <c r="L16" s="192">
        <v>35000000</v>
      </c>
      <c r="M16" s="309">
        <v>5000000</v>
      </c>
      <c r="N16" s="192" t="s">
        <v>45</v>
      </c>
      <c r="O16" s="191" t="s">
        <v>45</v>
      </c>
      <c r="P16" s="193"/>
      <c r="Q16" s="197" t="s">
        <v>45</v>
      </c>
      <c r="R16" s="347">
        <v>1</v>
      </c>
      <c r="S16" s="347"/>
      <c r="T16" s="347"/>
      <c r="U16" s="197" t="s">
        <v>45</v>
      </c>
      <c r="V16" s="197" t="s">
        <v>45</v>
      </c>
      <c r="W16" s="214">
        <v>2</v>
      </c>
      <c r="X16" s="193"/>
      <c r="Y16" s="193" t="s">
        <v>45</v>
      </c>
      <c r="Z16" s="193"/>
      <c r="AA16" s="197" t="s">
        <v>45</v>
      </c>
      <c r="AB16" s="195">
        <v>0</v>
      </c>
      <c r="AC16" s="213">
        <v>2</v>
      </c>
      <c r="AD16" s="197" t="s">
        <v>45</v>
      </c>
      <c r="AE16" s="195">
        <v>1</v>
      </c>
      <c r="AF16" s="193"/>
      <c r="AG16" s="193"/>
      <c r="AH16" s="357">
        <v>2</v>
      </c>
      <c r="AI16" s="401">
        <v>3</v>
      </c>
      <c r="AJ16" s="194">
        <v>0</v>
      </c>
      <c r="AK16" s="195">
        <v>0</v>
      </c>
      <c r="AL16" s="193"/>
      <c r="AM16" s="193"/>
      <c r="AN16" s="193"/>
      <c r="AO16" s="193"/>
      <c r="AP16" s="204">
        <v>1</v>
      </c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 t="s">
        <v>45</v>
      </c>
      <c r="BB16" s="380">
        <f t="shared" si="0"/>
        <v>12</v>
      </c>
      <c r="BC16" s="380">
        <v>6</v>
      </c>
      <c r="BD16" s="392">
        <f t="shared" si="3"/>
        <v>27175000</v>
      </c>
      <c r="BE16" s="391">
        <f t="shared" si="1"/>
        <v>13587500</v>
      </c>
      <c r="BF16" s="385"/>
      <c r="BG16" s="385"/>
      <c r="BH16" s="205" t="s">
        <v>290</v>
      </c>
      <c r="BI16" s="315"/>
      <c r="BJ16" s="196" t="s">
        <v>230</v>
      </c>
      <c r="BK16" s="316" t="s">
        <v>246</v>
      </c>
    </row>
    <row r="17" spans="1:66" s="196" customFormat="1" ht="53.25" customHeight="1" x14ac:dyDescent="0.3">
      <c r="A17" s="191">
        <v>9</v>
      </c>
      <c r="B17" s="205" t="s">
        <v>253</v>
      </c>
      <c r="C17" s="191" t="s">
        <v>76</v>
      </c>
      <c r="D17" s="191" t="s">
        <v>69</v>
      </c>
      <c r="E17" s="191">
        <v>2014</v>
      </c>
      <c r="F17" s="191" t="s">
        <v>45</v>
      </c>
      <c r="G17" s="191" t="s">
        <v>60</v>
      </c>
      <c r="H17" s="205" t="s">
        <v>223</v>
      </c>
      <c r="I17" s="191" t="s">
        <v>224</v>
      </c>
      <c r="J17" s="194">
        <v>274</v>
      </c>
      <c r="K17" s="202">
        <f>J17/1120</f>
        <v>0.24464285714285713</v>
      </c>
      <c r="L17" s="192">
        <v>8500000</v>
      </c>
      <c r="M17" s="192">
        <v>4000000</v>
      </c>
      <c r="N17" s="192" t="s">
        <v>45</v>
      </c>
      <c r="O17" s="191" t="s">
        <v>202</v>
      </c>
      <c r="P17" s="193"/>
      <c r="Q17" s="197" t="s">
        <v>45</v>
      </c>
      <c r="R17" s="347">
        <v>1</v>
      </c>
      <c r="S17" s="347"/>
      <c r="T17" s="350"/>
      <c r="U17" s="197" t="s">
        <v>45</v>
      </c>
      <c r="V17" s="197" t="s">
        <v>45</v>
      </c>
      <c r="W17" s="214">
        <v>2</v>
      </c>
      <c r="X17" s="193"/>
      <c r="Y17" s="193" t="s">
        <v>45</v>
      </c>
      <c r="Z17" s="193"/>
      <c r="AA17" s="197" t="s">
        <v>45</v>
      </c>
      <c r="AB17" s="383">
        <v>0</v>
      </c>
      <c r="AC17" s="214">
        <v>2</v>
      </c>
      <c r="AD17" s="193" t="s">
        <v>45</v>
      </c>
      <c r="AE17" s="195">
        <v>1</v>
      </c>
      <c r="AF17" s="193"/>
      <c r="AG17" s="193"/>
      <c r="AH17" s="357">
        <v>2</v>
      </c>
      <c r="AI17" s="401">
        <v>3</v>
      </c>
      <c r="AJ17" s="194">
        <v>0</v>
      </c>
      <c r="AK17" s="195">
        <v>0</v>
      </c>
      <c r="AL17" s="193"/>
      <c r="AM17" s="193"/>
      <c r="AN17" s="193"/>
      <c r="AO17" s="193"/>
      <c r="AP17" s="204">
        <v>1</v>
      </c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 t="s">
        <v>45</v>
      </c>
      <c r="BB17" s="380">
        <f t="shared" si="0"/>
        <v>12</v>
      </c>
      <c r="BC17" s="380">
        <v>6</v>
      </c>
      <c r="BD17" s="392">
        <f t="shared" si="3"/>
        <v>31175000</v>
      </c>
      <c r="BE17" s="391">
        <f t="shared" si="1"/>
        <v>15587500</v>
      </c>
      <c r="BF17" s="385"/>
      <c r="BG17" s="385" t="s">
        <v>127</v>
      </c>
      <c r="BH17" s="205" t="s">
        <v>291</v>
      </c>
      <c r="BI17" s="315"/>
      <c r="BJ17" s="196" t="s">
        <v>226</v>
      </c>
      <c r="BK17" s="196" t="s">
        <v>225</v>
      </c>
      <c r="BL17" s="209" t="s">
        <v>228</v>
      </c>
      <c r="BM17" s="196" t="s">
        <v>227</v>
      </c>
      <c r="BN17" s="300" t="s">
        <v>229</v>
      </c>
    </row>
    <row r="18" spans="1:66" s="170" customFormat="1" ht="15" thickBot="1" x14ac:dyDescent="0.35">
      <c r="A18" s="247"/>
      <c r="B18" s="365"/>
      <c r="C18" s="247"/>
      <c r="D18" s="523" t="s">
        <v>325</v>
      </c>
      <c r="E18" s="523"/>
      <c r="F18" s="523"/>
      <c r="G18" s="523"/>
      <c r="H18" s="523"/>
      <c r="I18" s="523"/>
      <c r="J18" s="183">
        <f>SUM(J10:J17)</f>
        <v>8807</v>
      </c>
      <c r="K18" s="184"/>
      <c r="L18" s="185">
        <f>SUM(L9:L17)</f>
        <v>145900000</v>
      </c>
      <c r="M18" s="246">
        <f>SUM(M9:M17)</f>
        <v>31175000</v>
      </c>
      <c r="N18" s="246" t="s">
        <v>324</v>
      </c>
      <c r="O18" s="247"/>
      <c r="P18" s="248"/>
      <c r="Q18" s="247"/>
      <c r="R18" s="247"/>
      <c r="S18" s="247"/>
      <c r="T18" s="247"/>
      <c r="U18" s="247"/>
      <c r="V18" s="249"/>
      <c r="W18" s="249"/>
      <c r="X18" s="249"/>
      <c r="Y18" s="249"/>
      <c r="Z18" s="248"/>
      <c r="AA18" s="249"/>
      <c r="AB18" s="248"/>
      <c r="AC18" s="248"/>
      <c r="AD18" s="248"/>
      <c r="AE18" s="248"/>
      <c r="AF18" s="248"/>
      <c r="AG18" s="248"/>
      <c r="AH18" s="248"/>
      <c r="AI18" s="250"/>
      <c r="AJ18" s="250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51"/>
      <c r="BC18" s="230"/>
      <c r="BD18" s="230"/>
      <c r="BE18" s="230"/>
      <c r="BF18" s="230"/>
      <c r="BG18" s="230"/>
    </row>
    <row r="19" spans="1:66" s="170" customFormat="1" ht="20.25" customHeight="1" thickBot="1" x14ac:dyDescent="0.6">
      <c r="A19" s="379" t="s">
        <v>368</v>
      </c>
      <c r="B19" s="366"/>
      <c r="C19" s="231"/>
      <c r="D19" s="253"/>
      <c r="E19" s="253"/>
      <c r="F19" s="253"/>
      <c r="G19" s="253"/>
      <c r="K19" s="244"/>
      <c r="L19" s="245"/>
      <c r="M19" s="245"/>
      <c r="N19" s="245">
        <f>M18/2</f>
        <v>15587500</v>
      </c>
      <c r="O19" s="231"/>
      <c r="P19" s="241"/>
      <c r="Q19" s="231"/>
      <c r="S19" s="507" t="s">
        <v>351</v>
      </c>
      <c r="T19" s="508"/>
      <c r="U19" s="508"/>
      <c r="V19" s="509"/>
      <c r="X19" s="242"/>
      <c r="Y19" s="242"/>
      <c r="Z19" s="241"/>
      <c r="AA19" s="242"/>
      <c r="AB19" s="241"/>
      <c r="AC19" s="241"/>
      <c r="AD19" s="241"/>
      <c r="AE19" s="241"/>
      <c r="AF19" s="241"/>
      <c r="AG19" s="241"/>
      <c r="AH19" s="241"/>
      <c r="AI19" s="232"/>
      <c r="AJ19" s="232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B19" s="510" t="s">
        <v>243</v>
      </c>
      <c r="BC19" s="511"/>
      <c r="BD19" s="511"/>
      <c r="BE19" s="512"/>
      <c r="BG19" s="388"/>
      <c r="BH19" s="388"/>
    </row>
    <row r="20" spans="1:66" s="181" customFormat="1" ht="18" customHeight="1" thickBot="1" x14ac:dyDescent="0.4">
      <c r="B20" s="367"/>
      <c r="D20" s="13"/>
      <c r="H20" s="372" t="s">
        <v>289</v>
      </c>
      <c r="I20" s="373"/>
      <c r="J20" s="351"/>
      <c r="K20" s="351"/>
      <c r="L20" s="132"/>
      <c r="M20" s="132"/>
      <c r="N20" s="132"/>
      <c r="O20" s="351"/>
      <c r="P20" s="13"/>
      <c r="S20" s="275">
        <v>10</v>
      </c>
      <c r="T20" s="325" t="s">
        <v>108</v>
      </c>
      <c r="U20" s="399"/>
      <c r="V20" s="320" t="s">
        <v>107</v>
      </c>
      <c r="X20" s="229"/>
      <c r="Y20" s="406"/>
      <c r="AB20" s="7"/>
      <c r="AC20" s="387" t="s">
        <v>289</v>
      </c>
      <c r="AD20" s="378"/>
      <c r="AE20" s="132"/>
      <c r="AF20" s="132"/>
      <c r="AG20" s="132"/>
      <c r="AH20" s="132"/>
      <c r="AI20" s="137"/>
      <c r="AJ20" s="137"/>
      <c r="AK20" s="132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B20" s="262">
        <v>20</v>
      </c>
      <c r="BC20" s="318" t="s">
        <v>102</v>
      </c>
      <c r="BD20" s="319"/>
      <c r="BE20" s="320" t="s">
        <v>81</v>
      </c>
    </row>
    <row r="21" spans="1:66" s="13" customFormat="1" ht="18" x14ac:dyDescent="0.35">
      <c r="B21" s="368"/>
      <c r="D21" s="181"/>
      <c r="H21" s="374" t="s">
        <v>304</v>
      </c>
      <c r="I21" s="375" t="s">
        <v>342</v>
      </c>
      <c r="J21" s="351"/>
      <c r="K21" s="351"/>
      <c r="L21" s="132"/>
      <c r="M21" s="132"/>
      <c r="N21" s="132"/>
      <c r="O21" s="323"/>
      <c r="P21" s="352"/>
      <c r="S21" s="265">
        <v>11</v>
      </c>
      <c r="T21" s="281" t="s">
        <v>97</v>
      </c>
      <c r="U21" s="395"/>
      <c r="V21" s="269" t="s">
        <v>52</v>
      </c>
      <c r="X21" s="221"/>
      <c r="Y21" s="405"/>
      <c r="AB21" s="132"/>
      <c r="AC21" s="374" t="s">
        <v>308</v>
      </c>
      <c r="AD21" s="376" t="s">
        <v>294</v>
      </c>
      <c r="AE21" s="220"/>
      <c r="AF21" s="220"/>
      <c r="AG21" s="220"/>
      <c r="AH21" s="220"/>
      <c r="AI21" s="217"/>
      <c r="AJ21" s="217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B21" s="265">
        <v>21</v>
      </c>
      <c r="BC21" s="277" t="s">
        <v>188</v>
      </c>
      <c r="BD21" s="257"/>
      <c r="BE21" s="258" t="s">
        <v>187</v>
      </c>
    </row>
    <row r="22" spans="1:66" s="181" customFormat="1" ht="18" x14ac:dyDescent="0.35">
      <c r="B22" s="367"/>
      <c r="H22" s="374" t="s">
        <v>305</v>
      </c>
      <c r="I22" s="375" t="s">
        <v>343</v>
      </c>
      <c r="J22" s="351"/>
      <c r="K22" s="351"/>
      <c r="L22" s="217"/>
      <c r="M22" s="217"/>
      <c r="N22" s="217"/>
      <c r="O22" s="323"/>
      <c r="P22" s="353"/>
      <c r="S22" s="266">
        <v>12</v>
      </c>
      <c r="T22" s="398" t="s">
        <v>109</v>
      </c>
      <c r="U22" s="394"/>
      <c r="V22" s="400" t="s">
        <v>52</v>
      </c>
      <c r="X22" s="229"/>
      <c r="Y22" s="406"/>
      <c r="AB22" s="220"/>
      <c r="AC22" s="374" t="s">
        <v>316</v>
      </c>
      <c r="AD22" s="376" t="s">
        <v>333</v>
      </c>
      <c r="AE22" s="220"/>
      <c r="AF22" s="220"/>
      <c r="AG22" s="220"/>
      <c r="AH22" s="220"/>
      <c r="AI22" s="217"/>
      <c r="AJ22" s="217"/>
      <c r="AK22" s="220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B22" s="272">
        <v>22</v>
      </c>
      <c r="BC22" s="280" t="s">
        <v>94</v>
      </c>
      <c r="BD22" s="263"/>
      <c r="BE22" s="261" t="s">
        <v>92</v>
      </c>
    </row>
    <row r="23" spans="1:66" s="181" customFormat="1" ht="18" x14ac:dyDescent="0.35">
      <c r="B23" s="367"/>
      <c r="H23" s="374" t="s">
        <v>306</v>
      </c>
      <c r="I23" s="375" t="s">
        <v>344</v>
      </c>
      <c r="J23" s="351"/>
      <c r="K23" s="351"/>
      <c r="L23" s="217"/>
      <c r="M23" s="217"/>
      <c r="N23" s="217"/>
      <c r="O23" s="284"/>
      <c r="P23" s="353"/>
      <c r="S23" s="265">
        <v>13</v>
      </c>
      <c r="T23" s="281" t="s">
        <v>95</v>
      </c>
      <c r="U23" s="396"/>
      <c r="V23" s="269" t="s">
        <v>52</v>
      </c>
      <c r="X23" s="229"/>
      <c r="Y23" s="406"/>
      <c r="AB23" s="220"/>
      <c r="AC23" s="374"/>
      <c r="AD23" s="376" t="s">
        <v>298</v>
      </c>
      <c r="AE23" s="220"/>
      <c r="AF23" s="220"/>
      <c r="AG23" s="220"/>
      <c r="AH23" s="220"/>
      <c r="AI23" s="217"/>
      <c r="AJ23" s="217"/>
      <c r="AK23" s="220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B23" s="265">
        <v>23</v>
      </c>
      <c r="BC23" s="281" t="s">
        <v>93</v>
      </c>
      <c r="BD23" s="268"/>
      <c r="BE23" s="258" t="s">
        <v>92</v>
      </c>
    </row>
    <row r="24" spans="1:66" s="181" customFormat="1" ht="18" x14ac:dyDescent="0.35">
      <c r="B24" s="367"/>
      <c r="H24" s="374" t="s">
        <v>307</v>
      </c>
      <c r="I24" s="376" t="s">
        <v>287</v>
      </c>
      <c r="J24" s="351"/>
      <c r="K24" s="351"/>
      <c r="L24" s="217"/>
      <c r="M24" s="217"/>
      <c r="N24" s="217"/>
      <c r="O24" s="284"/>
      <c r="P24" s="353"/>
      <c r="S24" s="266">
        <v>14</v>
      </c>
      <c r="T24" s="398" t="s">
        <v>66</v>
      </c>
      <c r="U24" s="394"/>
      <c r="V24" s="400" t="s">
        <v>65</v>
      </c>
      <c r="X24" s="229"/>
      <c r="Y24" s="406"/>
      <c r="AB24" s="220"/>
      <c r="AC24" s="374" t="s">
        <v>309</v>
      </c>
      <c r="AD24" s="376" t="s">
        <v>337</v>
      </c>
      <c r="AE24" s="220"/>
      <c r="AF24" s="220"/>
      <c r="AG24" s="220"/>
      <c r="AH24" s="220"/>
      <c r="AI24" s="217"/>
      <c r="AJ24" s="217"/>
      <c r="AK24" s="220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B24" s="272">
        <v>24</v>
      </c>
      <c r="BC24" s="279" t="s">
        <v>85</v>
      </c>
      <c r="BD24" s="260"/>
      <c r="BE24" s="261" t="s">
        <v>84</v>
      </c>
    </row>
    <row r="25" spans="1:66" s="181" customFormat="1" ht="18.600000000000001" thickBot="1" x14ac:dyDescent="0.4">
      <c r="B25" s="367"/>
      <c r="H25" s="481" t="s">
        <v>341</v>
      </c>
      <c r="I25" s="376" t="s">
        <v>345</v>
      </c>
      <c r="J25" s="351"/>
      <c r="K25" s="351"/>
      <c r="L25" s="217"/>
      <c r="M25" s="217"/>
      <c r="N25" s="217"/>
      <c r="O25" s="284"/>
      <c r="P25" s="354"/>
      <c r="S25" s="265">
        <v>15</v>
      </c>
      <c r="T25" s="277" t="s">
        <v>181</v>
      </c>
      <c r="U25" s="396"/>
      <c r="V25" s="258" t="s">
        <v>65</v>
      </c>
      <c r="X25" s="229"/>
      <c r="Y25" s="406"/>
      <c r="AB25" s="220"/>
      <c r="AC25" s="374" t="s">
        <v>310</v>
      </c>
      <c r="AD25" s="376" t="s">
        <v>295</v>
      </c>
      <c r="AE25" s="220"/>
      <c r="AF25" s="220"/>
      <c r="AG25" s="220"/>
      <c r="AH25" s="220"/>
      <c r="AI25" s="217"/>
      <c r="AJ25" s="217"/>
      <c r="AK25" s="220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B25" s="265">
        <v>25</v>
      </c>
      <c r="BC25" s="277" t="s">
        <v>104</v>
      </c>
      <c r="BD25" s="257"/>
      <c r="BE25" s="258" t="s">
        <v>84</v>
      </c>
    </row>
    <row r="26" spans="1:66" s="181" customFormat="1" ht="18" x14ac:dyDescent="0.35">
      <c r="B26" s="367"/>
      <c r="D26" s="13"/>
      <c r="H26" s="374"/>
      <c r="I26" s="482" t="s">
        <v>319</v>
      </c>
      <c r="J26" s="483"/>
      <c r="K26" s="483"/>
      <c r="L26" s="484"/>
      <c r="M26" s="484"/>
      <c r="N26" s="484"/>
      <c r="O26" s="483"/>
      <c r="P26" s="483"/>
      <c r="Q26" s="483"/>
      <c r="S26" s="266">
        <v>16</v>
      </c>
      <c r="T26" s="398" t="s">
        <v>182</v>
      </c>
      <c r="U26" s="394"/>
      <c r="V26" s="400" t="s">
        <v>65</v>
      </c>
      <c r="X26" s="229"/>
      <c r="Y26" s="406"/>
      <c r="AB26" s="220"/>
      <c r="AC26" s="374" t="s">
        <v>311</v>
      </c>
      <c r="AD26" s="376" t="s">
        <v>340</v>
      </c>
      <c r="AE26" s="220"/>
      <c r="AF26" s="220"/>
      <c r="AG26" s="220"/>
      <c r="AH26" s="220"/>
      <c r="AI26" s="217"/>
      <c r="AJ26" s="217"/>
      <c r="AK26" s="220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B26" s="272">
        <v>26</v>
      </c>
      <c r="BC26" s="279" t="s">
        <v>103</v>
      </c>
      <c r="BD26" s="260"/>
      <c r="BE26" s="264" t="s">
        <v>84</v>
      </c>
    </row>
    <row r="27" spans="1:66" ht="16.95" customHeight="1" x14ac:dyDescent="0.35">
      <c r="E27" s="254" t="s">
        <v>64</v>
      </c>
      <c r="F27" s="51" t="s">
        <v>45</v>
      </c>
      <c r="G27" s="226" t="s">
        <v>96</v>
      </c>
      <c r="I27" s="482" t="s">
        <v>323</v>
      </c>
      <c r="J27" s="485"/>
      <c r="K27" s="269" t="s">
        <v>50</v>
      </c>
      <c r="L27" s="485"/>
      <c r="M27" s="485"/>
      <c r="N27" s="485"/>
      <c r="O27" s="485"/>
      <c r="P27" s="486"/>
      <c r="Q27" s="486"/>
      <c r="S27" s="265">
        <v>17</v>
      </c>
      <c r="T27" s="256" t="s">
        <v>302</v>
      </c>
      <c r="U27" s="397"/>
      <c r="V27" s="258" t="s">
        <v>65</v>
      </c>
      <c r="X27" s="229"/>
      <c r="Y27" s="406"/>
      <c r="AB27" s="220"/>
      <c r="AC27" s="374" t="s">
        <v>312</v>
      </c>
      <c r="AD27" s="376" t="s">
        <v>339</v>
      </c>
      <c r="AE27" s="220"/>
      <c r="AF27" s="220"/>
      <c r="AG27" s="220"/>
      <c r="AH27" s="220"/>
      <c r="AI27" s="217"/>
      <c r="AJ27" s="217"/>
      <c r="AK27" s="220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B27" s="265">
        <v>27</v>
      </c>
      <c r="BC27" s="281" t="s">
        <v>99</v>
      </c>
      <c r="BD27" s="268"/>
      <c r="BE27" s="269" t="s">
        <v>55</v>
      </c>
      <c r="BF27" s="23"/>
      <c r="BG27" s="23"/>
    </row>
    <row r="28" spans="1:66" s="13" customFormat="1" ht="18" x14ac:dyDescent="0.35">
      <c r="B28" s="368"/>
      <c r="E28" s="255" t="s">
        <v>64</v>
      </c>
      <c r="F28" s="29" t="s">
        <v>45</v>
      </c>
      <c r="G28" s="227">
        <v>2014</v>
      </c>
      <c r="K28" s="269" t="s">
        <v>50</v>
      </c>
      <c r="S28" s="266">
        <v>18</v>
      </c>
      <c r="T28" s="398" t="s">
        <v>184</v>
      </c>
      <c r="U28" s="394"/>
      <c r="V28" s="400" t="s">
        <v>65</v>
      </c>
      <c r="X28" s="221"/>
      <c r="Y28" s="405"/>
      <c r="AB28" s="220"/>
      <c r="AC28" s="374" t="s">
        <v>313</v>
      </c>
      <c r="AD28" s="376" t="s">
        <v>296</v>
      </c>
      <c r="AE28" s="220"/>
      <c r="AF28" s="220"/>
      <c r="AG28" s="220"/>
      <c r="AH28" s="220"/>
      <c r="AI28" s="217"/>
      <c r="AJ28" s="217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B28" s="272">
        <v>28</v>
      </c>
      <c r="BC28" s="280" t="s">
        <v>58</v>
      </c>
      <c r="BD28" s="263"/>
      <c r="BE28" s="264" t="s">
        <v>55</v>
      </c>
    </row>
    <row r="29" spans="1:66" s="13" customFormat="1" ht="18.600000000000001" thickBot="1" x14ac:dyDescent="0.4">
      <c r="B29" s="368"/>
      <c r="E29" s="29"/>
      <c r="F29" s="29"/>
      <c r="G29" s="227"/>
      <c r="H29" s="284"/>
      <c r="I29" s="276"/>
      <c r="J29" s="276"/>
      <c r="K29" s="276"/>
      <c r="L29" s="276"/>
      <c r="M29" s="282"/>
      <c r="N29" s="323"/>
      <c r="O29" s="322"/>
      <c r="P29" s="324"/>
      <c r="Q29" s="323"/>
      <c r="R29" s="217"/>
      <c r="S29" s="407">
        <v>19</v>
      </c>
      <c r="T29" s="408" t="s">
        <v>353</v>
      </c>
      <c r="U29" s="409"/>
      <c r="V29" s="410" t="s">
        <v>354</v>
      </c>
      <c r="W29" s="221"/>
      <c r="X29" s="221"/>
      <c r="Y29" s="405"/>
      <c r="AB29" s="220"/>
      <c r="AC29" s="374" t="s">
        <v>314</v>
      </c>
      <c r="AD29" s="376" t="s">
        <v>336</v>
      </c>
      <c r="AE29" s="220"/>
      <c r="AF29" s="220"/>
      <c r="AG29" s="220"/>
      <c r="AH29" s="220"/>
      <c r="AI29" s="217"/>
      <c r="AJ29" s="217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B29" s="265">
        <v>29</v>
      </c>
      <c r="BC29" s="281" t="s">
        <v>57</v>
      </c>
      <c r="BD29" s="268"/>
      <c r="BE29" s="269" t="s">
        <v>55</v>
      </c>
    </row>
    <row r="30" spans="1:66" s="13" customFormat="1" ht="18" x14ac:dyDescent="0.35">
      <c r="B30" s="368"/>
      <c r="E30" s="29"/>
      <c r="F30" s="29"/>
      <c r="G30" s="227"/>
      <c r="H30" s="284"/>
      <c r="I30" s="276"/>
      <c r="J30" s="276"/>
      <c r="K30" s="276"/>
      <c r="L30" s="276"/>
      <c r="M30" s="282"/>
      <c r="N30" s="323"/>
      <c r="O30" s="322"/>
      <c r="P30" s="324"/>
      <c r="Q30" s="323"/>
      <c r="R30" s="217"/>
      <c r="S30" s="217"/>
      <c r="T30" s="217"/>
      <c r="U30" s="217"/>
      <c r="V30" s="221"/>
      <c r="W30" s="221"/>
      <c r="X30" s="221"/>
      <c r="Y30" s="405"/>
      <c r="Z30" s="220"/>
      <c r="AA30" s="221"/>
      <c r="AB30" s="220"/>
      <c r="AC30" s="220"/>
      <c r="AD30" s="376" t="s">
        <v>322</v>
      </c>
      <c r="AE30" s="220"/>
      <c r="AF30" s="220"/>
      <c r="AG30" s="220"/>
      <c r="AH30" s="220"/>
      <c r="AI30" s="217"/>
      <c r="AJ30" s="217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B30" s="272">
        <v>30</v>
      </c>
      <c r="BC30" s="280" t="s">
        <v>56</v>
      </c>
      <c r="BD30" s="263"/>
      <c r="BE30" s="261" t="s">
        <v>55</v>
      </c>
    </row>
    <row r="31" spans="1:66" s="13" customFormat="1" x14ac:dyDescent="0.3">
      <c r="B31" s="368"/>
      <c r="E31" s="29"/>
      <c r="F31" s="29"/>
      <c r="G31" s="227"/>
      <c r="H31" s="284"/>
      <c r="I31" s="276"/>
      <c r="J31" s="276"/>
      <c r="K31" s="276"/>
      <c r="L31" s="276"/>
      <c r="M31" s="282"/>
      <c r="N31" s="323"/>
      <c r="O31" s="322"/>
      <c r="P31" s="324"/>
      <c r="Q31" s="323"/>
      <c r="R31" s="217"/>
      <c r="S31" s="217"/>
      <c r="T31" s="217"/>
      <c r="U31" s="217"/>
      <c r="V31" s="221"/>
      <c r="W31" s="221"/>
      <c r="X31" s="221"/>
      <c r="Y31" s="405"/>
      <c r="Z31" s="220"/>
      <c r="AA31" s="221"/>
      <c r="AB31" s="220"/>
      <c r="AC31" s="220"/>
      <c r="AD31" s="220"/>
      <c r="AE31" s="220"/>
      <c r="AF31" s="220"/>
      <c r="AG31" s="220"/>
      <c r="AH31" s="220"/>
      <c r="AI31" s="217"/>
      <c r="AJ31" s="217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B31" s="265">
        <v>31</v>
      </c>
      <c r="BC31" s="281" t="s">
        <v>98</v>
      </c>
      <c r="BD31" s="268"/>
      <c r="BE31" s="258" t="s">
        <v>55</v>
      </c>
    </row>
    <row r="32" spans="1:66" s="13" customFormat="1" x14ac:dyDescent="0.3">
      <c r="B32" s="368"/>
      <c r="E32" s="29"/>
      <c r="F32" s="29"/>
      <c r="G32" s="227"/>
      <c r="H32" s="284"/>
      <c r="I32" s="276"/>
      <c r="J32" s="276"/>
      <c r="K32" s="276"/>
      <c r="L32" s="276"/>
      <c r="M32" s="282"/>
      <c r="N32" s="323"/>
      <c r="O32" s="322"/>
      <c r="P32" s="324"/>
      <c r="Q32" s="323"/>
      <c r="R32" s="217"/>
      <c r="S32" s="217"/>
      <c r="T32" s="217"/>
      <c r="U32" s="217"/>
      <c r="V32" s="221"/>
      <c r="W32" s="221"/>
      <c r="X32" s="221"/>
      <c r="Y32" s="405"/>
      <c r="Z32" s="220"/>
      <c r="AA32" s="221"/>
      <c r="AB32" s="220"/>
      <c r="AC32" s="220"/>
      <c r="AD32" s="220"/>
      <c r="AE32" s="220"/>
      <c r="AF32" s="220"/>
      <c r="AG32" s="220"/>
      <c r="AH32" s="220"/>
      <c r="AI32" s="217"/>
      <c r="AJ32" s="217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B32" s="272">
        <v>32</v>
      </c>
      <c r="BC32" s="280" t="s">
        <v>80</v>
      </c>
      <c r="BD32" s="263"/>
      <c r="BE32" s="261" t="s">
        <v>79</v>
      </c>
    </row>
    <row r="33" spans="2:59" s="13" customFormat="1" ht="15" thickBot="1" x14ac:dyDescent="0.35">
      <c r="B33" s="368"/>
      <c r="E33" s="29"/>
      <c r="F33" s="29"/>
      <c r="G33" s="227"/>
      <c r="H33" s="284"/>
      <c r="I33" s="276"/>
      <c r="J33" s="276"/>
      <c r="K33" s="276"/>
      <c r="L33" s="276"/>
      <c r="M33" s="282"/>
      <c r="N33" s="323"/>
      <c r="O33" s="322"/>
      <c r="P33" s="324"/>
      <c r="Q33" s="323"/>
      <c r="R33" s="217"/>
      <c r="S33" s="217"/>
      <c r="T33" s="217"/>
      <c r="U33" s="217"/>
      <c r="V33" s="221"/>
      <c r="W33" s="221"/>
      <c r="X33" s="221"/>
      <c r="Y33" s="405"/>
      <c r="Z33" s="220"/>
      <c r="AA33" s="221"/>
      <c r="AB33" s="220"/>
      <c r="AC33" s="220"/>
      <c r="AD33" s="220"/>
      <c r="AE33" s="220"/>
      <c r="AF33" s="220"/>
      <c r="AG33" s="220"/>
      <c r="AH33" s="220"/>
      <c r="AI33" s="217"/>
      <c r="AJ33" s="217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B33" s="273">
        <v>33</v>
      </c>
      <c r="BC33" s="285" t="s">
        <v>122</v>
      </c>
      <c r="BD33" s="274"/>
      <c r="BE33" s="321" t="s">
        <v>62</v>
      </c>
    </row>
    <row r="34" spans="2:59" s="13" customFormat="1" x14ac:dyDescent="0.3">
      <c r="B34" s="368"/>
      <c r="E34" s="29"/>
      <c r="F34" s="29"/>
      <c r="G34" s="227"/>
      <c r="H34" s="284"/>
      <c r="I34" s="276"/>
      <c r="J34" s="276"/>
      <c r="K34" s="276"/>
      <c r="L34" s="276"/>
      <c r="M34" s="282"/>
      <c r="N34" s="323"/>
      <c r="O34" s="322"/>
      <c r="P34" s="324"/>
      <c r="Q34" s="323"/>
      <c r="R34" s="217"/>
      <c r="S34" s="217"/>
      <c r="T34" s="217"/>
      <c r="U34" s="217"/>
      <c r="V34" s="221"/>
      <c r="W34" s="221"/>
      <c r="X34" s="221"/>
      <c r="Y34" s="405"/>
      <c r="Z34" s="220"/>
      <c r="AA34" s="221"/>
      <c r="AB34" s="220"/>
      <c r="AC34" s="220"/>
      <c r="AD34" s="220"/>
      <c r="AE34" s="220"/>
      <c r="AF34" s="220"/>
      <c r="AG34" s="220"/>
      <c r="AH34" s="220"/>
      <c r="AI34" s="217"/>
      <c r="AJ34" s="217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</row>
    <row r="35" spans="2:59" s="13" customFormat="1" x14ac:dyDescent="0.3">
      <c r="B35" s="368"/>
      <c r="E35" s="29"/>
      <c r="F35" s="29"/>
      <c r="G35" s="227"/>
      <c r="H35" s="284"/>
      <c r="I35" s="276"/>
      <c r="J35" s="276"/>
      <c r="K35" s="276"/>
      <c r="L35" s="276"/>
      <c r="M35" s="282"/>
      <c r="N35" s="323"/>
      <c r="O35" s="322"/>
      <c r="P35" s="324"/>
      <c r="Q35" s="323"/>
      <c r="R35" s="217"/>
      <c r="S35" s="217"/>
      <c r="T35" s="217"/>
      <c r="U35" s="217"/>
      <c r="V35" s="221"/>
      <c r="W35" s="221"/>
      <c r="X35" s="221"/>
      <c r="Y35" s="221"/>
      <c r="Z35" s="220"/>
      <c r="AA35" s="221"/>
      <c r="AB35" s="220"/>
      <c r="AC35" s="220"/>
      <c r="AD35" s="220"/>
      <c r="AE35" s="220"/>
      <c r="AF35" s="220"/>
      <c r="AG35" s="220"/>
      <c r="AH35" s="220"/>
      <c r="AI35" s="217"/>
      <c r="AJ35" s="217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2"/>
      <c r="BC35" s="222"/>
      <c r="BD35" s="222"/>
      <c r="BE35" s="222"/>
      <c r="BF35" s="222"/>
      <c r="BG35" s="222"/>
    </row>
    <row r="36" spans="2:59" s="13" customFormat="1" x14ac:dyDescent="0.3">
      <c r="B36" s="368"/>
      <c r="E36" s="29"/>
      <c r="F36" s="29"/>
      <c r="G36" s="227"/>
      <c r="H36" s="284"/>
      <c r="I36" s="276"/>
      <c r="J36" s="276"/>
      <c r="K36" s="276"/>
      <c r="L36" s="276"/>
      <c r="M36" s="282"/>
      <c r="N36" s="323"/>
      <c r="O36" s="322"/>
      <c r="P36" s="324"/>
      <c r="Q36" s="323"/>
      <c r="R36" s="217"/>
      <c r="S36" s="217"/>
      <c r="T36" s="217"/>
      <c r="U36" s="217"/>
      <c r="V36" s="221"/>
      <c r="W36" s="221"/>
      <c r="X36" s="221"/>
      <c r="Y36" s="221"/>
      <c r="Z36" s="220"/>
      <c r="AA36" s="221"/>
      <c r="AB36" s="220"/>
      <c r="AC36" s="220"/>
      <c r="AD36" s="220"/>
      <c r="AE36" s="220"/>
      <c r="AF36" s="220"/>
      <c r="AG36" s="220"/>
      <c r="AH36" s="220"/>
      <c r="AI36" s="217"/>
      <c r="AJ36" s="217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2"/>
      <c r="BC36" s="222"/>
      <c r="BD36" s="222"/>
      <c r="BE36" s="222"/>
      <c r="BF36" s="222"/>
      <c r="BG36" s="222"/>
    </row>
    <row r="37" spans="2:59" s="13" customFormat="1" x14ac:dyDescent="0.3">
      <c r="B37" s="368"/>
      <c r="E37" s="29"/>
      <c r="F37" s="29"/>
      <c r="G37" s="227"/>
      <c r="H37" s="253"/>
      <c r="I37" s="253"/>
      <c r="J37" s="243"/>
      <c r="K37" s="276"/>
      <c r="L37"/>
      <c r="M37"/>
      <c r="N37"/>
      <c r="O37"/>
      <c r="P37"/>
      <c r="Q37" s="323"/>
      <c r="R37" s="217"/>
      <c r="S37" s="217"/>
      <c r="T37" s="217"/>
      <c r="U37" s="217"/>
      <c r="V37" s="221"/>
      <c r="W37" s="221"/>
      <c r="X37" s="221"/>
      <c r="Y37" s="221"/>
      <c r="Z37" s="220"/>
      <c r="AA37" s="221"/>
      <c r="AB37" s="220"/>
      <c r="AC37" s="220"/>
      <c r="AD37" s="220"/>
      <c r="AE37" s="220"/>
      <c r="AF37" s="220"/>
      <c r="AG37" s="220"/>
      <c r="AH37" s="220"/>
      <c r="AI37" s="217"/>
      <c r="AJ37" s="217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2"/>
      <c r="BC37" s="222"/>
      <c r="BD37" s="222"/>
      <c r="BE37" s="222"/>
      <c r="BF37" s="222"/>
      <c r="BG37" s="222"/>
    </row>
    <row r="38" spans="2:59" s="13" customFormat="1" x14ac:dyDescent="0.3">
      <c r="B38" s="368"/>
      <c r="E38" s="29"/>
      <c r="F38" s="29"/>
      <c r="G38" s="227"/>
      <c r="K38" s="276"/>
      <c r="L38"/>
      <c r="M38"/>
      <c r="N38"/>
      <c r="O38"/>
      <c r="P38"/>
      <c r="Q38" s="323"/>
      <c r="R38" s="217"/>
      <c r="S38" s="217"/>
      <c r="T38" s="217"/>
      <c r="U38" s="217"/>
      <c r="V38" s="221"/>
      <c r="W38" s="221"/>
      <c r="X38" s="221"/>
      <c r="Y38" s="221"/>
      <c r="Z38" s="220"/>
      <c r="AA38" s="221"/>
      <c r="AB38" s="220"/>
      <c r="AC38" s="220"/>
      <c r="AD38" s="220"/>
      <c r="AE38" s="220"/>
      <c r="AF38" s="220"/>
      <c r="AG38" s="220"/>
      <c r="AH38" s="220"/>
      <c r="AI38" s="217"/>
      <c r="AJ38" s="217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2"/>
      <c r="BC38" s="222"/>
      <c r="BD38" s="222"/>
      <c r="BE38" s="222"/>
      <c r="BF38" s="222"/>
      <c r="BG38" s="222"/>
    </row>
    <row r="39" spans="2:59" s="13" customFormat="1" x14ac:dyDescent="0.3">
      <c r="B39" s="368"/>
      <c r="E39" s="29"/>
      <c r="F39" s="29"/>
      <c r="G39" s="227"/>
      <c r="K39" s="276"/>
      <c r="L39"/>
      <c r="M39"/>
      <c r="N39"/>
      <c r="O39"/>
      <c r="P39"/>
      <c r="Q39" s="323"/>
      <c r="R39" s="217"/>
      <c r="S39" s="217"/>
      <c r="T39" s="217"/>
      <c r="U39" s="217"/>
      <c r="V39" s="221"/>
      <c r="W39" s="221"/>
      <c r="X39" s="221"/>
      <c r="Y39" s="221"/>
      <c r="Z39" s="220"/>
      <c r="AA39" s="221"/>
      <c r="AB39" s="220"/>
      <c r="AC39" s="220"/>
      <c r="AD39" s="220"/>
      <c r="AE39" s="220"/>
      <c r="AF39" s="220"/>
      <c r="AG39" s="220"/>
      <c r="AH39" s="220"/>
      <c r="AI39" s="217"/>
      <c r="AJ39" s="217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2"/>
      <c r="BC39" s="222"/>
      <c r="BD39" s="222"/>
      <c r="BE39" s="222"/>
      <c r="BF39" s="222"/>
      <c r="BG39" s="222"/>
    </row>
    <row r="40" spans="2:59" s="13" customFormat="1" x14ac:dyDescent="0.3">
      <c r="B40" s="368"/>
      <c r="E40" s="29"/>
      <c r="F40" s="29"/>
      <c r="G40" s="227"/>
      <c r="K40" s="276"/>
      <c r="L40"/>
      <c r="M40"/>
      <c r="N40"/>
      <c r="O40"/>
      <c r="P40"/>
      <c r="Q40" s="323"/>
      <c r="R40" s="217"/>
      <c r="S40" s="217"/>
      <c r="T40" s="217"/>
      <c r="U40" s="217"/>
      <c r="V40" s="221"/>
      <c r="W40" s="221"/>
      <c r="X40" s="221"/>
      <c r="Y40" s="221"/>
      <c r="Z40" s="220"/>
      <c r="AA40" s="221"/>
      <c r="AB40" s="220"/>
      <c r="AC40" s="220"/>
      <c r="AD40" s="220"/>
      <c r="AE40" s="220"/>
      <c r="AF40" s="220"/>
      <c r="AG40" s="220"/>
      <c r="AH40" s="220"/>
      <c r="AI40" s="217"/>
      <c r="AJ40" s="217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2"/>
      <c r="BC40" s="222"/>
      <c r="BD40" s="222"/>
      <c r="BE40" s="222"/>
      <c r="BF40" s="222"/>
      <c r="BG40" s="222"/>
    </row>
    <row r="41" spans="2:59" s="181" customFormat="1" x14ac:dyDescent="0.3">
      <c r="B41" s="367"/>
      <c r="E41" s="174"/>
      <c r="F41" s="174"/>
      <c r="G41" s="252"/>
      <c r="K41" s="278"/>
      <c r="L41"/>
      <c r="M41"/>
      <c r="N41"/>
      <c r="O41"/>
      <c r="P41"/>
      <c r="Q41" s="170"/>
      <c r="R41" s="241"/>
      <c r="S41" s="228"/>
      <c r="T41" s="228"/>
      <c r="U41" s="228"/>
      <c r="V41" s="229"/>
      <c r="W41" s="229"/>
      <c r="X41" s="229"/>
      <c r="Y41" s="229"/>
      <c r="Z41" s="228"/>
      <c r="AA41" s="229"/>
      <c r="AB41" s="228"/>
      <c r="AC41" s="228"/>
      <c r="AD41" s="228"/>
      <c r="AE41" s="228"/>
      <c r="AF41" s="228"/>
      <c r="AG41" s="228"/>
      <c r="AH41" s="228"/>
      <c r="AI41" s="234"/>
      <c r="AJ41" s="234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35"/>
      <c r="BC41" s="235"/>
      <c r="BD41" s="235"/>
      <c r="BE41" s="235"/>
      <c r="BF41" s="235"/>
      <c r="BG41" s="235"/>
    </row>
    <row r="42" spans="2:59" x14ac:dyDescent="0.3">
      <c r="E42" s="51">
        <v>2014</v>
      </c>
      <c r="F42" s="51">
        <v>2015</v>
      </c>
      <c r="G42" s="226">
        <v>2015</v>
      </c>
      <c r="K42" s="240"/>
      <c r="L42"/>
      <c r="M42"/>
      <c r="N42"/>
      <c r="O42"/>
      <c r="P42"/>
      <c r="Q42" s="238"/>
      <c r="R42" s="238"/>
      <c r="S42" s="238"/>
      <c r="T42" s="238"/>
      <c r="U42" s="238"/>
      <c r="V42" s="134"/>
      <c r="W42" s="134"/>
      <c r="X42" s="134"/>
      <c r="Y42" s="134"/>
      <c r="Z42" s="132"/>
      <c r="AA42" s="134"/>
      <c r="AB42" s="132"/>
      <c r="AC42" s="132"/>
      <c r="AD42" s="132"/>
      <c r="AE42" s="132"/>
      <c r="AF42" s="132"/>
      <c r="AG42" s="132"/>
      <c r="AH42" s="132"/>
      <c r="AI42" s="239"/>
      <c r="AJ42" s="239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222"/>
      <c r="BC42" s="222"/>
      <c r="BD42" s="222"/>
      <c r="BE42" s="222"/>
      <c r="BF42" s="222"/>
      <c r="BG42" s="222"/>
    </row>
    <row r="43" spans="2:59" s="13" customFormat="1" x14ac:dyDescent="0.3">
      <c r="B43" s="368"/>
      <c r="E43" s="29" t="s">
        <v>60</v>
      </c>
      <c r="F43" s="29">
        <v>2015</v>
      </c>
      <c r="G43" s="227">
        <v>2015</v>
      </c>
      <c r="K43" s="219"/>
      <c r="L43"/>
      <c r="M43"/>
      <c r="N43"/>
      <c r="O43"/>
      <c r="P43"/>
      <c r="Q43" s="217"/>
      <c r="R43" s="217"/>
      <c r="S43" s="217"/>
      <c r="T43" s="217"/>
      <c r="U43" s="217"/>
      <c r="V43" s="221"/>
      <c r="W43" s="221"/>
      <c r="X43" s="221"/>
      <c r="Y43" s="221"/>
      <c r="Z43" s="220"/>
      <c r="AA43" s="221"/>
      <c r="AB43" s="220"/>
      <c r="AC43" s="220"/>
      <c r="AD43" s="220"/>
      <c r="AE43" s="220"/>
      <c r="AF43" s="220"/>
      <c r="AG43" s="220"/>
      <c r="AH43" s="220"/>
      <c r="AI43" s="218"/>
      <c r="AJ43" s="218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2"/>
      <c r="BC43" s="222"/>
      <c r="BD43" s="222"/>
      <c r="BE43" s="222"/>
      <c r="BF43" s="222"/>
      <c r="BG43" s="222"/>
    </row>
    <row r="44" spans="2:59" s="181" customFormat="1" x14ac:dyDescent="0.3">
      <c r="B44" s="367"/>
      <c r="E44" s="172" t="s">
        <v>64</v>
      </c>
      <c r="F44" s="172" t="s">
        <v>45</v>
      </c>
      <c r="G44" s="225">
        <v>2015</v>
      </c>
      <c r="K44" s="237"/>
      <c r="L44"/>
      <c r="M44"/>
      <c r="N44"/>
      <c r="O44"/>
      <c r="P44"/>
      <c r="Q44" s="236"/>
      <c r="R44" s="236"/>
      <c r="S44" s="236"/>
      <c r="T44" s="236"/>
      <c r="U44" s="236"/>
      <c r="V44" s="229"/>
      <c r="W44" s="229"/>
      <c r="X44" s="229"/>
      <c r="Y44" s="229"/>
      <c r="Z44" s="228"/>
      <c r="AA44" s="229"/>
      <c r="AB44" s="228"/>
      <c r="AC44" s="228"/>
      <c r="AD44" s="228"/>
      <c r="AE44" s="228"/>
      <c r="AF44" s="228"/>
      <c r="AG44" s="228"/>
      <c r="AH44" s="228"/>
      <c r="AI44" s="234"/>
      <c r="AJ44" s="234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30"/>
      <c r="BC44" s="230"/>
      <c r="BD44" s="230"/>
      <c r="BE44" s="230"/>
      <c r="BF44" s="230"/>
      <c r="BG44" s="230"/>
    </row>
    <row r="45" spans="2:59" s="170" customFormat="1" x14ac:dyDescent="0.3">
      <c r="B45" s="369"/>
      <c r="E45" s="38" t="s">
        <v>64</v>
      </c>
      <c r="F45" s="38" t="s">
        <v>45</v>
      </c>
      <c r="G45" s="224">
        <v>2014</v>
      </c>
      <c r="K45" s="233"/>
      <c r="L45"/>
      <c r="M45"/>
      <c r="N45"/>
      <c r="O45"/>
      <c r="P45"/>
      <c r="Q45" s="231"/>
      <c r="R45" s="231"/>
      <c r="S45" s="231"/>
      <c r="T45" s="231"/>
      <c r="U45" s="231"/>
      <c r="V45" s="242"/>
      <c r="W45" s="242"/>
      <c r="X45" s="242"/>
      <c r="Y45" s="242"/>
      <c r="Z45" s="241"/>
      <c r="AA45" s="242"/>
      <c r="AB45" s="241"/>
      <c r="AC45" s="241"/>
      <c r="AD45" s="241"/>
      <c r="AE45" s="241"/>
      <c r="AF45" s="241"/>
      <c r="AG45" s="241"/>
      <c r="AH45" s="241"/>
      <c r="AI45" s="231"/>
      <c r="AJ45" s="23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30"/>
      <c r="BC45" s="230"/>
      <c r="BD45" s="230"/>
      <c r="BE45" s="230"/>
      <c r="BF45" s="230"/>
      <c r="BG45" s="230"/>
    </row>
    <row r="46" spans="2:59" s="170" customFormat="1" x14ac:dyDescent="0.3">
      <c r="B46" s="369"/>
      <c r="E46" s="38" t="s">
        <v>64</v>
      </c>
      <c r="F46" s="38" t="s">
        <v>45</v>
      </c>
      <c r="G46" s="224">
        <v>2014</v>
      </c>
      <c r="K46" s="233"/>
      <c r="L46"/>
      <c r="M46"/>
      <c r="N46"/>
      <c r="O46"/>
      <c r="P46"/>
      <c r="Q46" s="231"/>
      <c r="R46" s="231"/>
      <c r="S46" s="231"/>
      <c r="T46" s="231"/>
      <c r="U46" s="231"/>
      <c r="V46" s="242"/>
      <c r="W46" s="242"/>
      <c r="X46" s="242"/>
      <c r="Y46" s="242"/>
      <c r="Z46" s="241"/>
      <c r="AA46" s="242"/>
      <c r="AB46" s="241"/>
      <c r="AC46" s="241"/>
      <c r="AD46" s="241"/>
      <c r="AE46" s="241"/>
      <c r="AF46" s="241"/>
      <c r="AG46" s="241"/>
      <c r="AH46" s="241"/>
      <c r="AI46" s="231"/>
      <c r="AJ46" s="23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30"/>
      <c r="BC46" s="230"/>
      <c r="BD46" s="230"/>
      <c r="BE46" s="230"/>
      <c r="BF46" s="230"/>
      <c r="BG46" s="230"/>
    </row>
    <row r="47" spans="2:59" s="13" customFormat="1" x14ac:dyDescent="0.3">
      <c r="B47" s="368"/>
      <c r="E47" s="29" t="s">
        <v>64</v>
      </c>
      <c r="F47" s="29" t="s">
        <v>45</v>
      </c>
      <c r="G47" s="227">
        <v>2014</v>
      </c>
      <c r="K47" s="219"/>
      <c r="L47"/>
      <c r="M47"/>
      <c r="N47"/>
      <c r="O47"/>
      <c r="P47"/>
      <c r="Q47" s="217"/>
      <c r="R47" s="217"/>
      <c r="S47" s="217"/>
      <c r="T47" s="217"/>
      <c r="U47" s="217"/>
      <c r="V47" s="221"/>
      <c r="W47" s="221"/>
      <c r="X47" s="221"/>
      <c r="Y47" s="221"/>
      <c r="Z47" s="220"/>
      <c r="AA47" s="221"/>
      <c r="AB47" s="220"/>
      <c r="AC47" s="220"/>
      <c r="AD47" s="220"/>
      <c r="AE47" s="220"/>
      <c r="AF47" s="220"/>
      <c r="AG47" s="220"/>
      <c r="AH47" s="220"/>
      <c r="AI47" s="217"/>
      <c r="AJ47" s="217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2"/>
      <c r="BC47" s="222"/>
      <c r="BD47" s="222"/>
      <c r="BE47" s="222"/>
      <c r="BF47" s="222"/>
      <c r="BG47" s="222"/>
    </row>
    <row r="48" spans="2:59" s="13" customFormat="1" x14ac:dyDescent="0.3">
      <c r="B48" s="368"/>
      <c r="E48" s="29" t="s">
        <v>45</v>
      </c>
      <c r="F48" s="29" t="s">
        <v>45</v>
      </c>
      <c r="G48" s="227">
        <v>2014</v>
      </c>
      <c r="H48" s="283"/>
      <c r="I48" s="276"/>
      <c r="J48" s="276"/>
      <c r="K48" s="219"/>
      <c r="L48"/>
      <c r="M48"/>
      <c r="N48"/>
      <c r="O48"/>
      <c r="P48"/>
      <c r="Q48" s="217"/>
      <c r="R48" s="217"/>
      <c r="S48" s="217"/>
      <c r="T48" s="217"/>
      <c r="U48" s="217"/>
      <c r="V48" s="221"/>
      <c r="W48" s="221"/>
      <c r="X48" s="221"/>
      <c r="Y48" s="221"/>
      <c r="Z48" s="220"/>
      <c r="AA48" s="221"/>
      <c r="AB48" s="220"/>
      <c r="AC48" s="220"/>
      <c r="AD48" s="220"/>
      <c r="AE48" s="220"/>
      <c r="AF48" s="220"/>
      <c r="AG48" s="220"/>
      <c r="AH48" s="220"/>
      <c r="AI48" s="218"/>
      <c r="AJ48" s="218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2"/>
      <c r="BC48" s="222"/>
      <c r="BD48" s="222"/>
      <c r="BE48" s="222"/>
      <c r="BF48" s="222"/>
      <c r="BG48" s="222"/>
    </row>
    <row r="49" spans="1:59" s="13" customFormat="1" x14ac:dyDescent="0.3">
      <c r="B49" s="368"/>
      <c r="E49" s="29" t="s">
        <v>45</v>
      </c>
      <c r="F49" s="29" t="s">
        <v>45</v>
      </c>
      <c r="G49" s="227">
        <v>2015</v>
      </c>
      <c r="H49" s="217"/>
      <c r="I49" s="217"/>
      <c r="J49" s="218"/>
      <c r="K49" s="219"/>
      <c r="L49"/>
      <c r="M49"/>
      <c r="N49"/>
      <c r="O49"/>
      <c r="P49"/>
      <c r="Q49" s="217"/>
      <c r="R49" s="217"/>
      <c r="S49" s="217"/>
      <c r="T49" s="217"/>
      <c r="U49" s="217"/>
      <c r="V49" s="221"/>
      <c r="W49" s="221"/>
      <c r="X49" s="221"/>
      <c r="Y49" s="221"/>
      <c r="Z49" s="223"/>
      <c r="AA49" s="221"/>
      <c r="AB49" s="223"/>
      <c r="AC49" s="223"/>
      <c r="AD49" s="223"/>
      <c r="AE49" s="223"/>
      <c r="AF49" s="223"/>
      <c r="AG49" s="223"/>
      <c r="AH49" s="223"/>
      <c r="AI49" s="218"/>
      <c r="AJ49" s="218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2"/>
      <c r="BC49" s="222"/>
      <c r="BD49" s="222"/>
      <c r="BE49" s="222"/>
      <c r="BF49" s="222"/>
      <c r="BG49" s="222"/>
    </row>
    <row r="50" spans="1:59" s="13" customFormat="1" x14ac:dyDescent="0.3">
      <c r="B50" s="368"/>
      <c r="E50" s="29" t="s">
        <v>45</v>
      </c>
      <c r="F50" s="29" t="s">
        <v>45</v>
      </c>
      <c r="G50" s="227">
        <v>2014</v>
      </c>
      <c r="H50" s="217"/>
      <c r="I50" s="217"/>
      <c r="J50" s="218"/>
      <c r="K50" s="219"/>
      <c r="L50"/>
      <c r="M50"/>
      <c r="N50"/>
      <c r="O50"/>
      <c r="P50"/>
      <c r="Q50" s="217"/>
      <c r="R50" s="217"/>
      <c r="S50" s="217"/>
      <c r="T50" s="217"/>
      <c r="U50" s="217"/>
      <c r="V50" s="221"/>
      <c r="W50" s="221"/>
      <c r="X50" s="221"/>
      <c r="Y50" s="221"/>
      <c r="Z50" s="220"/>
      <c r="AA50" s="221"/>
      <c r="AB50" s="220"/>
      <c r="AC50" s="220"/>
      <c r="AD50" s="220"/>
      <c r="AE50" s="220"/>
      <c r="AF50" s="220"/>
      <c r="AG50" s="220"/>
      <c r="AH50" s="220"/>
      <c r="AI50" s="218"/>
      <c r="AJ50" s="218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2"/>
      <c r="BC50" s="222"/>
      <c r="BD50" s="222"/>
      <c r="BE50" s="222"/>
      <c r="BF50" s="222"/>
      <c r="BG50" s="222"/>
    </row>
    <row r="51" spans="1:59" s="13" customFormat="1" x14ac:dyDescent="0.3">
      <c r="B51" s="368"/>
      <c r="E51" s="29" t="s">
        <v>64</v>
      </c>
      <c r="F51" s="29" t="s">
        <v>45</v>
      </c>
      <c r="G51" s="227">
        <v>2014</v>
      </c>
      <c r="H51" s="217"/>
      <c r="I51" s="217"/>
      <c r="J51" s="217"/>
      <c r="K51" s="219"/>
      <c r="L51"/>
      <c r="M51"/>
      <c r="N51"/>
      <c r="O51"/>
      <c r="P51"/>
      <c r="Q51" s="217"/>
      <c r="R51" s="217"/>
      <c r="S51" s="217"/>
      <c r="T51" s="217"/>
      <c r="U51" s="217"/>
      <c r="V51" s="221"/>
      <c r="W51" s="221"/>
      <c r="X51" s="221"/>
      <c r="Y51" s="221"/>
      <c r="Z51" s="220"/>
      <c r="AA51" s="221"/>
      <c r="AB51" s="220"/>
      <c r="AC51" s="220"/>
      <c r="AD51" s="220"/>
      <c r="AE51" s="220"/>
      <c r="AF51" s="220"/>
      <c r="AG51" s="220"/>
      <c r="AH51" s="220"/>
      <c r="AI51" s="217"/>
      <c r="AJ51" s="217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2"/>
      <c r="BC51" s="222"/>
      <c r="BD51" s="222"/>
      <c r="BE51" s="222"/>
      <c r="BF51" s="222"/>
      <c r="BG51" s="222"/>
    </row>
    <row r="52" spans="1:59" x14ac:dyDescent="0.3">
      <c r="E52" s="51">
        <v>2014</v>
      </c>
      <c r="F52" s="51" t="s">
        <v>45</v>
      </c>
      <c r="G52" s="226" t="s">
        <v>67</v>
      </c>
      <c r="H52" s="238"/>
      <c r="I52" s="238"/>
      <c r="J52" s="239"/>
      <c r="K52" s="240"/>
      <c r="L52"/>
      <c r="M52"/>
      <c r="N52"/>
      <c r="O52"/>
      <c r="P52"/>
      <c r="Q52" s="238"/>
      <c r="R52" s="238"/>
      <c r="S52" s="238"/>
      <c r="T52" s="238"/>
      <c r="U52" s="238"/>
      <c r="V52" s="134"/>
      <c r="W52" s="134"/>
      <c r="X52" s="134"/>
      <c r="Y52" s="134"/>
      <c r="Z52" s="132"/>
      <c r="AA52" s="134"/>
      <c r="AB52" s="132"/>
      <c r="AC52" s="132"/>
      <c r="AD52" s="132"/>
      <c r="AE52" s="132"/>
      <c r="AF52" s="132"/>
      <c r="AG52" s="132"/>
      <c r="AH52" s="132"/>
      <c r="AI52" s="239"/>
      <c r="AJ52" s="239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222"/>
      <c r="BC52" s="222"/>
      <c r="BD52" s="222"/>
      <c r="BE52" s="222"/>
      <c r="BF52" s="222"/>
      <c r="BG52" s="222"/>
    </row>
    <row r="53" spans="1:59" s="13" customFormat="1" x14ac:dyDescent="0.3">
      <c r="B53" s="368"/>
      <c r="E53" s="29"/>
      <c r="F53" s="29"/>
      <c r="G53" s="227"/>
      <c r="H53" s="217"/>
      <c r="I53" s="217"/>
      <c r="J53" s="217"/>
      <c r="K53" s="217"/>
      <c r="L53"/>
      <c r="M53"/>
      <c r="N53"/>
      <c r="O53"/>
      <c r="P53"/>
      <c r="Q53" s="217"/>
      <c r="R53" s="217"/>
      <c r="S53" s="217"/>
      <c r="T53" s="217"/>
      <c r="U53" s="217"/>
      <c r="V53" s="221"/>
      <c r="W53" s="221"/>
      <c r="X53" s="221"/>
      <c r="Y53" s="221"/>
      <c r="Z53" s="220"/>
      <c r="AA53" s="221"/>
      <c r="AB53" s="220"/>
      <c r="AC53" s="220"/>
      <c r="AD53" s="220"/>
      <c r="AE53" s="220"/>
      <c r="AF53" s="220"/>
      <c r="AG53" s="220"/>
      <c r="AH53" s="220"/>
      <c r="AI53" s="217"/>
      <c r="AJ53" s="217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2"/>
      <c r="BC53" s="222"/>
      <c r="BD53" s="222"/>
      <c r="BE53" s="222"/>
      <c r="BF53" s="222"/>
      <c r="BG53" s="222"/>
    </row>
    <row r="54" spans="1:59" x14ac:dyDescent="0.3">
      <c r="L54" s="13"/>
      <c r="M54" s="18"/>
      <c r="N54" s="13"/>
      <c r="BB54" s="23"/>
      <c r="BC54" s="23"/>
      <c r="BD54" s="23"/>
      <c r="BE54" s="23"/>
      <c r="BF54" s="23"/>
      <c r="BG54" s="23"/>
    </row>
    <row r="55" spans="1:59" x14ac:dyDescent="0.3">
      <c r="L55" s="13"/>
      <c r="M55" s="18"/>
      <c r="N55" s="13"/>
      <c r="BB55" s="23"/>
      <c r="BC55" s="23"/>
      <c r="BD55" s="23"/>
      <c r="BE55" s="23"/>
      <c r="BF55" s="23"/>
      <c r="BG55" s="23"/>
    </row>
    <row r="56" spans="1:59" x14ac:dyDescent="0.3">
      <c r="A56"/>
      <c r="B56" s="370"/>
      <c r="C56"/>
      <c r="D56"/>
      <c r="E56"/>
      <c r="F56"/>
      <c r="G56"/>
      <c r="H56"/>
      <c r="I56"/>
      <c r="J56"/>
      <c r="K56"/>
      <c r="L56" s="13"/>
      <c r="M56" s="18"/>
      <c r="N56" s="13"/>
      <c r="BB56" s="23"/>
      <c r="BC56" s="23"/>
      <c r="BD56" s="23"/>
      <c r="BE56" s="23"/>
      <c r="BF56" s="23"/>
      <c r="BG56" s="23"/>
    </row>
    <row r="57" spans="1:59" x14ac:dyDescent="0.3">
      <c r="A57"/>
      <c r="B57" s="370"/>
      <c r="C57"/>
      <c r="D57"/>
      <c r="E57"/>
      <c r="F57"/>
      <c r="G57"/>
      <c r="H57"/>
      <c r="I57"/>
      <c r="J57"/>
      <c r="K57"/>
      <c r="L57" s="13"/>
      <c r="M57" s="18"/>
      <c r="N57" s="13"/>
      <c r="BB57" s="23"/>
      <c r="BC57" s="23"/>
      <c r="BD57" s="23"/>
      <c r="BE57" s="23"/>
      <c r="BF57" s="23"/>
      <c r="BG57" s="23"/>
    </row>
    <row r="58" spans="1:59" x14ac:dyDescent="0.3">
      <c r="A58"/>
      <c r="B58" s="370"/>
      <c r="C58"/>
      <c r="D58"/>
      <c r="E58"/>
      <c r="F58"/>
      <c r="G58"/>
      <c r="H58"/>
      <c r="I58"/>
      <c r="J58"/>
      <c r="K58"/>
      <c r="L58" s="13"/>
      <c r="M58" s="18"/>
      <c r="N58" s="13"/>
      <c r="BB58" s="23"/>
      <c r="BC58" s="23"/>
      <c r="BD58" s="23"/>
      <c r="BE58" s="23"/>
      <c r="BF58" s="23"/>
      <c r="BG58" s="23"/>
    </row>
    <row r="59" spans="1:59" x14ac:dyDescent="0.3">
      <c r="A59"/>
      <c r="B59" s="370"/>
      <c r="C59"/>
      <c r="D59"/>
      <c r="E59"/>
      <c r="F59"/>
      <c r="G59"/>
      <c r="H59"/>
      <c r="I59"/>
      <c r="J59"/>
      <c r="K59"/>
      <c r="L59" s="13"/>
      <c r="M59" s="18"/>
      <c r="N59" s="13"/>
      <c r="BB59" s="23"/>
      <c r="BC59" s="23"/>
      <c r="BD59" s="23"/>
      <c r="BE59" s="23"/>
      <c r="BF59" s="23"/>
      <c r="BG59" s="23"/>
    </row>
    <row r="60" spans="1:59" x14ac:dyDescent="0.3">
      <c r="A60"/>
      <c r="B60" s="370"/>
      <c r="C60"/>
      <c r="D60"/>
      <c r="E60"/>
      <c r="F60"/>
      <c r="G60"/>
      <c r="H60"/>
      <c r="I60"/>
      <c r="J60"/>
      <c r="K60"/>
      <c r="L60" s="13"/>
      <c r="M60" s="18"/>
      <c r="N60" s="13"/>
      <c r="BB60" s="23"/>
      <c r="BC60" s="23"/>
      <c r="BD60" s="23"/>
      <c r="BE60" s="23"/>
      <c r="BF60" s="23"/>
      <c r="BG60" s="23"/>
    </row>
    <row r="61" spans="1:59" x14ac:dyDescent="0.3">
      <c r="A61"/>
      <c r="B61" s="370"/>
      <c r="C61"/>
      <c r="D61"/>
      <c r="E61"/>
      <c r="F61"/>
      <c r="G61"/>
      <c r="H61"/>
      <c r="I61"/>
      <c r="J61"/>
      <c r="K61"/>
      <c r="L61" s="13"/>
      <c r="M61" s="18"/>
      <c r="N61" s="13"/>
      <c r="BB61" s="23"/>
      <c r="BC61" s="23"/>
      <c r="BD61" s="23"/>
      <c r="BE61" s="23"/>
      <c r="BF61" s="23"/>
      <c r="BG61" s="23"/>
    </row>
    <row r="62" spans="1:59" x14ac:dyDescent="0.3">
      <c r="A62"/>
      <c r="B62" s="370"/>
      <c r="C62"/>
      <c r="D62"/>
      <c r="E62"/>
      <c r="F62"/>
      <c r="G62"/>
      <c r="H62"/>
      <c r="I62"/>
      <c r="J62"/>
      <c r="K62"/>
      <c r="L62" s="13"/>
      <c r="M62" s="18"/>
      <c r="N62" s="13"/>
      <c r="BB62" s="23"/>
      <c r="BC62" s="23"/>
      <c r="BD62" s="23"/>
      <c r="BE62" s="23"/>
      <c r="BF62" s="23"/>
      <c r="BG62" s="23"/>
    </row>
    <row r="63" spans="1:59" x14ac:dyDescent="0.3">
      <c r="A63"/>
      <c r="B63" s="370"/>
      <c r="C63"/>
      <c r="D63"/>
      <c r="E63"/>
      <c r="F63"/>
      <c r="G63"/>
      <c r="H63"/>
      <c r="I63"/>
      <c r="J63"/>
      <c r="K63"/>
      <c r="L63" s="13"/>
      <c r="M63" s="18"/>
      <c r="N63" s="13"/>
      <c r="BB63" s="23"/>
      <c r="BC63" s="23"/>
      <c r="BD63" s="23"/>
      <c r="BE63" s="23"/>
      <c r="BF63" s="23"/>
      <c r="BG63" s="23"/>
    </row>
    <row r="64" spans="1:59" x14ac:dyDescent="0.3">
      <c r="A64"/>
      <c r="B64" s="370"/>
      <c r="C64"/>
      <c r="D64"/>
      <c r="E64"/>
      <c r="F64"/>
      <c r="G64"/>
      <c r="H64"/>
      <c r="I64"/>
      <c r="J64"/>
      <c r="K64"/>
      <c r="L64" s="13"/>
      <c r="M64" s="18"/>
      <c r="N64" s="13"/>
      <c r="BB64" s="23"/>
      <c r="BC64" s="23"/>
      <c r="BD64" s="23"/>
      <c r="BE64" s="23"/>
      <c r="BF64" s="23"/>
      <c r="BG64" s="23"/>
    </row>
    <row r="65" spans="1:59" x14ac:dyDescent="0.3">
      <c r="A65"/>
      <c r="B65" s="370"/>
      <c r="C65"/>
      <c r="D65"/>
      <c r="E65"/>
      <c r="F65"/>
      <c r="G65"/>
      <c r="H65"/>
      <c r="I65"/>
      <c r="J65"/>
      <c r="K65"/>
      <c r="L65" s="13"/>
      <c r="M65" s="18"/>
      <c r="N65" s="13"/>
      <c r="BB65" s="23"/>
      <c r="BC65" s="23"/>
      <c r="BD65" s="23"/>
      <c r="BE65" s="23"/>
      <c r="BF65" s="23"/>
      <c r="BG65" s="23"/>
    </row>
    <row r="66" spans="1:59" x14ac:dyDescent="0.3">
      <c r="A66"/>
      <c r="B66" s="370"/>
      <c r="C66"/>
      <c r="D66"/>
      <c r="E66"/>
      <c r="F66"/>
      <c r="G66"/>
      <c r="H66"/>
      <c r="I66"/>
      <c r="J66"/>
      <c r="K66"/>
      <c r="L66" s="13"/>
      <c r="M66" s="18"/>
      <c r="N66" s="13"/>
      <c r="BB66" s="23"/>
      <c r="BC66" s="23"/>
      <c r="BD66" s="23"/>
      <c r="BE66" s="23"/>
      <c r="BF66" s="23"/>
      <c r="BG66" s="23"/>
    </row>
    <row r="67" spans="1:59" x14ac:dyDescent="0.3">
      <c r="A67"/>
      <c r="B67" s="370"/>
      <c r="C67"/>
      <c r="D67"/>
      <c r="E67"/>
      <c r="F67"/>
      <c r="G67"/>
      <c r="H67"/>
      <c r="I67"/>
      <c r="J67"/>
      <c r="K67"/>
      <c r="L67" s="13"/>
      <c r="M67" s="18"/>
      <c r="N67" s="13"/>
      <c r="BB67" s="23"/>
      <c r="BC67" s="23"/>
      <c r="BD67" s="23"/>
      <c r="BE67" s="23"/>
      <c r="BF67" s="23"/>
      <c r="BG67" s="23"/>
    </row>
    <row r="68" spans="1:59" x14ac:dyDescent="0.3">
      <c r="A68"/>
      <c r="B68" s="370"/>
      <c r="C68"/>
      <c r="D68"/>
      <c r="E68"/>
      <c r="F68"/>
      <c r="G68"/>
      <c r="H68"/>
      <c r="I68"/>
      <c r="J68"/>
      <c r="K68"/>
      <c r="L68" s="13"/>
      <c r="M68" s="18"/>
      <c r="N68" s="13"/>
      <c r="BB68" s="23"/>
      <c r="BC68" s="23"/>
      <c r="BD68" s="23"/>
      <c r="BE68" s="23"/>
      <c r="BF68" s="23"/>
      <c r="BG68" s="23"/>
    </row>
    <row r="69" spans="1:59" x14ac:dyDescent="0.3">
      <c r="A69"/>
      <c r="B69" s="370"/>
      <c r="C69"/>
      <c r="D69"/>
      <c r="E69"/>
      <c r="F69"/>
      <c r="G69"/>
      <c r="H69"/>
      <c r="I69"/>
      <c r="J69"/>
      <c r="K69"/>
      <c r="L69" s="13"/>
      <c r="M69" s="18"/>
      <c r="N69" s="13"/>
      <c r="BB69" s="23"/>
      <c r="BC69" s="23"/>
      <c r="BD69" s="23"/>
      <c r="BE69" s="23"/>
      <c r="BF69" s="23"/>
      <c r="BG69" s="23"/>
    </row>
    <row r="70" spans="1:59" x14ac:dyDescent="0.3">
      <c r="A70"/>
      <c r="B70" s="370"/>
      <c r="C70"/>
      <c r="D70"/>
      <c r="E70"/>
      <c r="F70"/>
      <c r="G70"/>
      <c r="H70"/>
      <c r="I70"/>
      <c r="J70"/>
      <c r="K70"/>
      <c r="L70" s="13"/>
      <c r="M70" s="18"/>
      <c r="N70" s="13"/>
      <c r="BB70" s="23"/>
      <c r="BC70" s="23"/>
      <c r="BD70" s="23"/>
      <c r="BE70" s="23"/>
      <c r="BF70" s="23"/>
      <c r="BG70" s="23"/>
    </row>
    <row r="71" spans="1:59" x14ac:dyDescent="0.3">
      <c r="A71"/>
      <c r="B71" s="370"/>
      <c r="C71"/>
      <c r="D71"/>
      <c r="E71"/>
      <c r="F71"/>
      <c r="G71"/>
      <c r="H71"/>
      <c r="I71"/>
      <c r="J71"/>
      <c r="K71"/>
      <c r="L71" s="13"/>
      <c r="M71" s="18"/>
      <c r="N71" s="13"/>
      <c r="BB71" s="23"/>
      <c r="BC71" s="23"/>
      <c r="BD71" s="23"/>
      <c r="BE71" s="23"/>
      <c r="BF71" s="23"/>
      <c r="BG71" s="23"/>
    </row>
  </sheetData>
  <mergeCells count="19">
    <mergeCell ref="O4:AB4"/>
    <mergeCell ref="S19:V19"/>
    <mergeCell ref="BB19:BE19"/>
    <mergeCell ref="A5:C5"/>
    <mergeCell ref="A3:C3"/>
    <mergeCell ref="R5:T5"/>
    <mergeCell ref="AH4:AP4"/>
    <mergeCell ref="O5:Q5"/>
    <mergeCell ref="V5:X5"/>
    <mergeCell ref="Y5:Z5"/>
    <mergeCell ref="D18:I18"/>
    <mergeCell ref="R6:U6"/>
    <mergeCell ref="H3:J3"/>
    <mergeCell ref="AC4:AE4"/>
    <mergeCell ref="BH7:BH8"/>
    <mergeCell ref="BB7:BB8"/>
    <mergeCell ref="BF7:BG7"/>
    <mergeCell ref="BD7:BE7"/>
    <mergeCell ref="BC7:BC8"/>
  </mergeCells>
  <hyperlinks>
    <hyperlink ref="BK16" r:id="rId1"/>
  </hyperlinks>
  <printOptions headings="1"/>
  <pageMargins left="0.25" right="0.25" top="0.65" bottom="0.16" header="0.28999999999999998" footer="0.15"/>
  <pageSetup paperSize="3" scale="58" fitToWidth="2" orientation="landscape" r:id="rId2"/>
  <headerFooter>
    <oddHeader>&amp;C&amp;24&amp;K05-049SCORING WORKSHEET FOR PROJECT SCREENING - NINE PROJECTS</oddHeader>
    <oddFooter>&amp;L&amp;F&amp;A&amp;C&amp;14Page &amp;P of &amp;N&amp;Rprinted:&amp;D</oddFooter>
  </headerFooter>
  <colBreaks count="1" manualBreakCount="1">
    <brk id="23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N70"/>
  <sheetViews>
    <sheetView tabSelected="1" zoomScale="70" zoomScaleNormal="70" zoomScaleSheetLayoutView="70" zoomScalePageLayoutView="10" workbookViewId="0">
      <pane xSplit="8556" topLeftCell="AE1"/>
      <selection pane="topRight" activeCell="AI9" sqref="AI9"/>
    </sheetView>
  </sheetViews>
  <sheetFormatPr defaultColWidth="8.6640625" defaultRowHeight="14.4" x14ac:dyDescent="0.3"/>
  <cols>
    <col min="1" max="1" width="7" style="12" customWidth="1"/>
    <col min="2" max="2" width="27.5546875" style="368" customWidth="1"/>
    <col min="3" max="3" width="18.44140625" style="13" customWidth="1"/>
    <col min="4" max="4" width="12.33203125" style="13" customWidth="1"/>
    <col min="5" max="7" width="17.44140625" style="7" hidden="1" customWidth="1"/>
    <col min="8" max="8" width="18.44140625" style="13" customWidth="1"/>
    <col min="9" max="9" width="25.109375" style="13" customWidth="1"/>
    <col min="10" max="10" width="20.44140625" style="13" customWidth="1"/>
    <col min="11" max="11" width="15.109375" style="13" hidden="1" customWidth="1"/>
    <col min="12" max="12" width="17.88671875" style="10" customWidth="1"/>
    <col min="13" max="13" width="16.5546875" style="153" customWidth="1"/>
    <col min="14" max="14" width="18.6640625" style="10" customWidth="1"/>
    <col min="15" max="15" width="20.33203125" style="7" customWidth="1"/>
    <col min="16" max="16" width="0.33203125" style="7" hidden="1" customWidth="1"/>
    <col min="17" max="17" width="15.5546875" style="7" customWidth="1"/>
    <col min="18" max="18" width="16.6640625" style="7" customWidth="1"/>
    <col min="19" max="19" width="12.6640625" style="7" customWidth="1"/>
    <col min="20" max="20" width="15.33203125" style="7" customWidth="1"/>
    <col min="21" max="21" width="14.33203125" style="7" customWidth="1"/>
    <col min="22" max="22" width="15.44140625" style="17" customWidth="1"/>
    <col min="23" max="23" width="14" style="17" customWidth="1"/>
    <col min="24" max="24" width="8.88671875" style="17" hidden="1" customWidth="1"/>
    <col min="25" max="25" width="16" style="17" customWidth="1"/>
    <col min="26" max="26" width="9.6640625" style="7" customWidth="1"/>
    <col min="27" max="27" width="15" style="17" customWidth="1"/>
    <col min="28" max="28" width="13.88671875" style="7" customWidth="1"/>
    <col min="29" max="29" width="16.44140625" style="7" customWidth="1"/>
    <col min="30" max="30" width="18.5546875" style="7" customWidth="1"/>
    <col min="31" max="31" width="14.5546875" style="7" customWidth="1"/>
    <col min="32" max="33" width="11.33203125" style="7" hidden="1" customWidth="1"/>
    <col min="34" max="34" width="17.109375" style="7" customWidth="1"/>
    <col min="35" max="35" width="17" style="13" customWidth="1"/>
    <col min="36" max="36" width="18.6640625" style="13" customWidth="1"/>
    <col min="37" max="37" width="16.44140625" style="7" customWidth="1"/>
    <col min="38" max="38" width="5.5546875" style="7" hidden="1" customWidth="1"/>
    <col min="39" max="39" width="8.6640625" style="7" hidden="1" customWidth="1"/>
    <col min="40" max="40" width="11.6640625" style="7" hidden="1" customWidth="1"/>
    <col min="41" max="41" width="15.44140625" style="7" hidden="1" customWidth="1"/>
    <col min="42" max="42" width="23.5546875" style="7" customWidth="1"/>
    <col min="43" max="51" width="11.33203125" style="7" hidden="1" customWidth="1"/>
    <col min="52" max="52" width="7.88671875" style="7" hidden="1" customWidth="1"/>
    <col min="53" max="53" width="17.33203125" style="7" customWidth="1"/>
    <col min="54" max="55" width="12.33203125" style="25" customWidth="1"/>
    <col min="56" max="57" width="16.6640625" style="25" customWidth="1"/>
    <col min="58" max="58" width="14.5546875" style="25" hidden="1" customWidth="1"/>
    <col min="59" max="59" width="12.33203125" style="25" hidden="1" customWidth="1"/>
    <col min="60" max="60" width="23.44140625" customWidth="1"/>
    <col min="61" max="61" width="9" customWidth="1"/>
    <col min="62" max="62" width="17" customWidth="1"/>
    <col min="63" max="63" width="35.109375" customWidth="1"/>
    <col min="64" max="64" width="21.109375" customWidth="1"/>
    <col min="65" max="65" width="17" customWidth="1"/>
    <col min="66" max="66" width="35.109375" customWidth="1"/>
  </cols>
  <sheetData>
    <row r="1" spans="1:66" x14ac:dyDescent="0.3">
      <c r="A1" s="286" t="s">
        <v>245</v>
      </c>
      <c r="B1" s="363"/>
      <c r="C1" s="287"/>
      <c r="D1" s="287"/>
      <c r="E1" s="288"/>
      <c r="F1" s="288"/>
      <c r="G1" s="288"/>
      <c r="H1" s="287"/>
      <c r="I1" s="287"/>
      <c r="J1" s="287"/>
      <c r="K1" s="287"/>
      <c r="L1" s="287"/>
      <c r="M1" s="289"/>
      <c r="N1" s="287"/>
      <c r="O1" s="288"/>
      <c r="P1" s="288"/>
      <c r="Q1" s="288"/>
      <c r="R1" s="288"/>
      <c r="S1" s="288"/>
      <c r="T1" s="288"/>
      <c r="U1" s="288"/>
      <c r="V1" s="290"/>
      <c r="W1" s="290"/>
      <c r="X1" s="290"/>
      <c r="Y1" s="290"/>
      <c r="Z1" s="288"/>
      <c r="AA1" s="290"/>
      <c r="AB1" s="288"/>
      <c r="AC1" s="288"/>
      <c r="AD1" s="288"/>
      <c r="AE1" s="288"/>
      <c r="AF1" s="288"/>
      <c r="AG1" s="288"/>
      <c r="AH1" s="288" t="s">
        <v>32</v>
      </c>
      <c r="AI1" s="287"/>
      <c r="AJ1" s="287"/>
      <c r="AK1" s="288" t="s">
        <v>32</v>
      </c>
      <c r="AL1" s="288"/>
      <c r="AM1" s="288"/>
      <c r="AN1" s="288"/>
      <c r="AO1" s="288"/>
      <c r="AP1" s="288" t="s">
        <v>33</v>
      </c>
      <c r="AQ1" s="288"/>
      <c r="AR1" s="288" t="s">
        <v>33</v>
      </c>
      <c r="AS1" s="288"/>
      <c r="AT1" s="288"/>
      <c r="AU1" s="288"/>
      <c r="AV1" s="288"/>
      <c r="AW1" s="288"/>
      <c r="AX1" s="288"/>
      <c r="AY1" s="288"/>
      <c r="AZ1" s="288"/>
      <c r="BA1" s="288"/>
      <c r="BB1" s="291"/>
      <c r="BC1" s="291"/>
      <c r="BD1" s="291"/>
      <c r="BE1" s="291"/>
      <c r="BF1" s="291"/>
      <c r="BG1" s="291"/>
      <c r="BH1" s="292"/>
      <c r="BI1" s="292"/>
      <c r="BJ1" s="292"/>
      <c r="BK1" s="292"/>
      <c r="BL1" s="292"/>
      <c r="BM1" s="292"/>
      <c r="BN1" s="292"/>
    </row>
    <row r="2" spans="1:66" x14ac:dyDescent="0.3">
      <c r="A2" s="293" t="s">
        <v>136</v>
      </c>
      <c r="B2" s="363"/>
      <c r="C2" s="287"/>
      <c r="D2" s="287"/>
      <c r="E2" s="288"/>
      <c r="F2" s="288"/>
      <c r="G2" s="288"/>
      <c r="H2" s="287"/>
      <c r="I2" s="287"/>
      <c r="K2" s="287"/>
      <c r="L2" s="13"/>
      <c r="M2" s="289"/>
      <c r="N2" s="287"/>
      <c r="O2" s="288"/>
      <c r="P2" s="288"/>
      <c r="Q2" s="288"/>
      <c r="R2" s="288"/>
      <c r="S2" s="288"/>
      <c r="T2" s="288"/>
      <c r="U2" s="288"/>
      <c r="V2" s="290"/>
      <c r="W2" s="290"/>
      <c r="X2" s="290"/>
      <c r="Y2" s="290"/>
      <c r="Z2" s="288"/>
      <c r="AA2" s="290"/>
      <c r="AB2" s="288"/>
      <c r="AC2" s="288"/>
      <c r="AD2" s="288"/>
      <c r="AE2" s="288"/>
      <c r="AF2" s="288"/>
      <c r="AG2" s="288"/>
      <c r="AH2" s="288"/>
      <c r="AI2" s="287"/>
      <c r="AJ2" s="287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91"/>
      <c r="BC2" s="291"/>
      <c r="BD2" s="291"/>
      <c r="BE2" s="291"/>
      <c r="BF2" s="291"/>
      <c r="BG2" s="291"/>
      <c r="BH2" s="292"/>
      <c r="BI2" s="292"/>
      <c r="BJ2" s="292"/>
      <c r="BK2" s="292"/>
      <c r="BL2" s="292"/>
      <c r="BM2" s="292"/>
      <c r="BN2" s="292"/>
    </row>
    <row r="3" spans="1:66" ht="22.5" customHeight="1" x14ac:dyDescent="0.4">
      <c r="A3" s="516" t="s">
        <v>366</v>
      </c>
      <c r="B3" s="516"/>
      <c r="C3" s="516"/>
      <c r="D3" s="287"/>
      <c r="E3" s="288"/>
      <c r="F3" s="288"/>
      <c r="G3" s="288"/>
      <c r="H3" s="527" t="s">
        <v>355</v>
      </c>
      <c r="I3" s="527"/>
      <c r="J3" s="527"/>
      <c r="K3" s="287"/>
      <c r="L3" s="287"/>
      <c r="M3" s="289"/>
      <c r="N3" s="287"/>
      <c r="O3" s="288"/>
      <c r="P3" s="288"/>
      <c r="Q3" s="288"/>
      <c r="R3" s="288"/>
      <c r="S3" s="288"/>
      <c r="T3" s="288"/>
      <c r="U3" s="288"/>
      <c r="V3" s="290"/>
      <c r="W3" s="290"/>
      <c r="X3" s="290"/>
      <c r="Y3" s="290"/>
      <c r="Z3" s="288"/>
      <c r="AA3" s="290"/>
      <c r="AB3" s="288"/>
      <c r="AC3" s="288"/>
      <c r="AD3" s="288"/>
      <c r="AE3" s="288"/>
      <c r="AF3" s="288"/>
      <c r="AG3" s="288"/>
      <c r="AH3" s="288"/>
      <c r="AI3" s="287"/>
      <c r="AJ3" s="287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91"/>
      <c r="BC3" s="291"/>
      <c r="BD3" s="291"/>
      <c r="BE3" s="291"/>
      <c r="BF3" s="291"/>
      <c r="BG3" s="291"/>
      <c r="BH3" s="292"/>
      <c r="BI3" s="292"/>
      <c r="BJ3" s="292"/>
      <c r="BK3" s="292"/>
      <c r="BL3" s="292"/>
      <c r="BM3" s="292"/>
      <c r="BN3" s="292"/>
    </row>
    <row r="4" spans="1:66" ht="19.5" customHeight="1" thickBot="1" x14ac:dyDescent="0.35">
      <c r="A4" s="348" t="s">
        <v>367</v>
      </c>
      <c r="B4" s="364"/>
      <c r="C4" s="287"/>
      <c r="D4" s="287"/>
      <c r="E4" s="287"/>
      <c r="F4" s="287"/>
      <c r="G4" s="287"/>
      <c r="H4" s="287"/>
      <c r="I4" s="562"/>
      <c r="J4" s="412" t="s">
        <v>365</v>
      </c>
      <c r="K4" s="287"/>
      <c r="L4" s="287"/>
      <c r="M4" s="289"/>
      <c r="N4" s="287"/>
      <c r="O4" s="505" t="s">
        <v>6</v>
      </c>
      <c r="P4" s="506"/>
      <c r="Q4" s="506"/>
      <c r="R4" s="506"/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5" t="s">
        <v>6</v>
      </c>
      <c r="AD4" s="506"/>
      <c r="AE4" s="528"/>
      <c r="AF4" s="212"/>
      <c r="AG4" s="295"/>
      <c r="AH4" s="520" t="s">
        <v>15</v>
      </c>
      <c r="AI4" s="520"/>
      <c r="AJ4" s="520"/>
      <c r="AK4" s="520"/>
      <c r="AL4" s="520"/>
      <c r="AM4" s="520"/>
      <c r="AN4" s="520"/>
      <c r="AO4" s="520"/>
      <c r="AP4" s="520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317" t="s">
        <v>47</v>
      </c>
      <c r="BB4" s="291"/>
      <c r="BC4" s="291"/>
      <c r="BD4" s="291"/>
      <c r="BE4" s="291"/>
      <c r="BF4" s="291"/>
      <c r="BG4" s="291"/>
      <c r="BH4" s="292"/>
      <c r="BI4" s="292"/>
      <c r="BJ4" s="292"/>
      <c r="BK4" s="292"/>
      <c r="BL4" s="292"/>
      <c r="BM4" s="292"/>
      <c r="BN4" s="292"/>
    </row>
    <row r="5" spans="1:66" s="210" customFormat="1" ht="65.25" customHeight="1" thickBot="1" x14ac:dyDescent="0.35">
      <c r="A5" s="513" t="s">
        <v>293</v>
      </c>
      <c r="B5" s="514"/>
      <c r="C5" s="515"/>
      <c r="D5" s="296"/>
      <c r="E5" s="211" t="s">
        <v>8</v>
      </c>
      <c r="F5" s="211" t="s">
        <v>8</v>
      </c>
      <c r="G5" s="211" t="s">
        <v>8</v>
      </c>
      <c r="H5" s="296"/>
      <c r="I5" s="296"/>
      <c r="J5" s="296"/>
      <c r="K5" s="296"/>
      <c r="L5" s="296"/>
      <c r="M5" s="297"/>
      <c r="N5" s="296"/>
      <c r="O5" s="517" t="s">
        <v>137</v>
      </c>
      <c r="P5" s="518"/>
      <c r="Q5" s="521"/>
      <c r="R5" s="517" t="s">
        <v>147</v>
      </c>
      <c r="S5" s="518"/>
      <c r="T5" s="519"/>
      <c r="U5" s="211" t="s">
        <v>140</v>
      </c>
      <c r="V5" s="517" t="s">
        <v>142</v>
      </c>
      <c r="W5" s="522"/>
      <c r="X5" s="521"/>
      <c r="Y5" s="517" t="s">
        <v>9</v>
      </c>
      <c r="Z5" s="519"/>
      <c r="AA5" s="211" t="s">
        <v>10</v>
      </c>
      <c r="AB5" s="211" t="s">
        <v>11</v>
      </c>
      <c r="AC5" s="211" t="s">
        <v>12</v>
      </c>
      <c r="AD5" s="211" t="s">
        <v>13</v>
      </c>
      <c r="AE5" s="211" t="s">
        <v>14</v>
      </c>
      <c r="AF5" s="298">
        <v>1</v>
      </c>
      <c r="AG5" s="298">
        <v>1</v>
      </c>
      <c r="AH5" s="215" t="s">
        <v>155</v>
      </c>
      <c r="AI5" s="215" t="s">
        <v>157</v>
      </c>
      <c r="AJ5" s="215" t="s">
        <v>158</v>
      </c>
      <c r="AK5" s="215" t="s">
        <v>159</v>
      </c>
      <c r="AL5" s="215" t="s">
        <v>161</v>
      </c>
      <c r="AM5" s="215" t="s">
        <v>162</v>
      </c>
      <c r="AN5" s="215" t="s">
        <v>163</v>
      </c>
      <c r="AO5" s="215" t="s">
        <v>164</v>
      </c>
      <c r="AP5" s="215" t="s">
        <v>161</v>
      </c>
      <c r="AQ5" s="298">
        <v>2</v>
      </c>
      <c r="AR5" s="298">
        <v>1</v>
      </c>
      <c r="AS5" s="298">
        <v>1</v>
      </c>
      <c r="AT5" s="298">
        <v>1</v>
      </c>
      <c r="AU5" s="298">
        <v>1</v>
      </c>
      <c r="AV5" s="298">
        <v>1</v>
      </c>
      <c r="AW5" s="298">
        <v>1</v>
      </c>
      <c r="AX5" s="298">
        <v>1</v>
      </c>
      <c r="AY5" s="298">
        <v>1</v>
      </c>
      <c r="AZ5" s="298">
        <v>1</v>
      </c>
      <c r="BA5" s="298"/>
      <c r="BB5" s="299"/>
      <c r="BC5" s="299"/>
      <c r="BD5" s="299"/>
      <c r="BE5" s="299"/>
      <c r="BF5" s="299"/>
      <c r="BG5" s="299"/>
      <c r="BH5" s="300"/>
      <c r="BI5" s="300"/>
      <c r="BJ5" s="300"/>
      <c r="BK5" s="300"/>
      <c r="BL5" s="300"/>
      <c r="BM5" s="300"/>
      <c r="BN5" s="300"/>
    </row>
    <row r="6" spans="1:66" ht="42.75" hidden="1" customHeight="1" x14ac:dyDescent="0.3">
      <c r="A6" s="294"/>
      <c r="B6" s="364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9"/>
      <c r="N6" s="287"/>
      <c r="O6" s="4" t="s">
        <v>35</v>
      </c>
      <c r="P6" s="4"/>
      <c r="Q6" s="4" t="s">
        <v>35</v>
      </c>
      <c r="R6" s="524" t="s">
        <v>37</v>
      </c>
      <c r="S6" s="525"/>
      <c r="T6" s="525"/>
      <c r="U6" s="526"/>
      <c r="V6" s="4" t="s">
        <v>38</v>
      </c>
      <c r="W6" s="4" t="s">
        <v>39</v>
      </c>
      <c r="X6" s="4" t="s">
        <v>120</v>
      </c>
      <c r="Y6" s="4"/>
      <c r="Z6" s="4" t="s">
        <v>40</v>
      </c>
      <c r="AA6" s="4" t="s">
        <v>41</v>
      </c>
      <c r="AB6" s="4" t="s">
        <v>49</v>
      </c>
      <c r="AC6" s="4" t="s">
        <v>42</v>
      </c>
      <c r="AD6" s="4" t="s">
        <v>43</v>
      </c>
      <c r="AE6" s="4" t="s">
        <v>44</v>
      </c>
      <c r="AF6" s="301"/>
      <c r="AG6" s="301"/>
      <c r="AH6" s="301"/>
      <c r="AI6" s="287"/>
      <c r="AJ6" s="287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6" t="s">
        <v>48</v>
      </c>
      <c r="BB6" s="291"/>
      <c r="BC6" s="291"/>
      <c r="BD6" s="291"/>
      <c r="BE6" s="291"/>
      <c r="BF6" s="291"/>
      <c r="BG6" s="291"/>
      <c r="BH6" s="292"/>
      <c r="BI6" s="292"/>
      <c r="BJ6" s="292"/>
      <c r="BK6" s="292"/>
      <c r="BL6" s="292"/>
      <c r="BM6" s="292"/>
      <c r="BN6" s="292"/>
    </row>
    <row r="7" spans="1:66" s="328" customFormat="1" ht="75" customHeight="1" x14ac:dyDescent="0.3">
      <c r="A7" s="371" t="s">
        <v>300</v>
      </c>
      <c r="B7" s="381" t="s">
        <v>301</v>
      </c>
      <c r="C7" s="358" t="s">
        <v>115</v>
      </c>
      <c r="D7" s="381" t="s">
        <v>292</v>
      </c>
      <c r="E7" s="359" t="s">
        <v>113</v>
      </c>
      <c r="F7" s="330" t="s">
        <v>112</v>
      </c>
      <c r="G7" s="330" t="s">
        <v>128</v>
      </c>
      <c r="H7" s="381" t="s">
        <v>148</v>
      </c>
      <c r="I7" s="381" t="s">
        <v>117</v>
      </c>
      <c r="J7" s="381" t="s">
        <v>145</v>
      </c>
      <c r="K7" s="381" t="s">
        <v>111</v>
      </c>
      <c r="L7" s="381" t="s">
        <v>53</v>
      </c>
      <c r="M7" s="330" t="s">
        <v>192</v>
      </c>
      <c r="N7" s="377" t="s">
        <v>193</v>
      </c>
      <c r="O7" s="332" t="s">
        <v>146</v>
      </c>
      <c r="P7" s="332" t="s">
        <v>7</v>
      </c>
      <c r="Q7" s="332" t="s">
        <v>169</v>
      </c>
      <c r="R7" s="411" t="s">
        <v>266</v>
      </c>
      <c r="S7" s="411" t="s">
        <v>267</v>
      </c>
      <c r="T7" s="411" t="s">
        <v>268</v>
      </c>
      <c r="U7" s="332" t="s">
        <v>34</v>
      </c>
      <c r="V7" s="332" t="s">
        <v>278</v>
      </c>
      <c r="W7" s="332" t="s">
        <v>279</v>
      </c>
      <c r="X7" s="332"/>
      <c r="Y7" s="332" t="s">
        <v>231</v>
      </c>
      <c r="Z7" s="332" t="s">
        <v>149</v>
      </c>
      <c r="AA7" s="332" t="s">
        <v>203</v>
      </c>
      <c r="AB7" s="411" t="s">
        <v>280</v>
      </c>
      <c r="AC7" s="332" t="s">
        <v>303</v>
      </c>
      <c r="AD7" s="332" t="s">
        <v>281</v>
      </c>
      <c r="AE7" s="411" t="s">
        <v>282</v>
      </c>
      <c r="AF7" s="333" t="s">
        <v>16</v>
      </c>
      <c r="AG7" s="333" t="s">
        <v>17</v>
      </c>
      <c r="AH7" s="389" t="s">
        <v>283</v>
      </c>
      <c r="AI7" s="389" t="s">
        <v>284</v>
      </c>
      <c r="AJ7" s="389" t="s">
        <v>285</v>
      </c>
      <c r="AK7" s="389" t="s">
        <v>160</v>
      </c>
      <c r="AL7" s="389" t="s">
        <v>18</v>
      </c>
      <c r="AM7" s="389" t="s">
        <v>19</v>
      </c>
      <c r="AN7" s="389" t="s">
        <v>20</v>
      </c>
      <c r="AO7" s="389" t="s">
        <v>21</v>
      </c>
      <c r="AP7" s="389" t="s">
        <v>286</v>
      </c>
      <c r="AQ7" s="389" t="s">
        <v>22</v>
      </c>
      <c r="AR7" s="389" t="s">
        <v>23</v>
      </c>
      <c r="AS7" s="389" t="s">
        <v>24</v>
      </c>
      <c r="AT7" s="389" t="s">
        <v>25</v>
      </c>
      <c r="AU7" s="389" t="s">
        <v>26</v>
      </c>
      <c r="AV7" s="389" t="s">
        <v>27</v>
      </c>
      <c r="AW7" s="389" t="s">
        <v>28</v>
      </c>
      <c r="AX7" s="389" t="s">
        <v>29</v>
      </c>
      <c r="AY7" s="389" t="s">
        <v>30</v>
      </c>
      <c r="AZ7" s="333" t="s">
        <v>31</v>
      </c>
      <c r="BA7" s="389" t="s">
        <v>172</v>
      </c>
      <c r="BB7" s="497" t="s">
        <v>357</v>
      </c>
      <c r="BC7" s="487" t="s">
        <v>297</v>
      </c>
      <c r="BD7" s="529" t="s">
        <v>356</v>
      </c>
      <c r="BE7" s="529"/>
      <c r="BF7" s="499" t="s">
        <v>315</v>
      </c>
      <c r="BG7" s="500"/>
      <c r="BH7" s="495" t="s">
        <v>0</v>
      </c>
      <c r="BI7" s="311"/>
      <c r="BJ7" s="311" t="s">
        <v>2</v>
      </c>
      <c r="BK7" s="311" t="s">
        <v>1</v>
      </c>
      <c r="BL7" s="311" t="s">
        <v>3</v>
      </c>
      <c r="BM7" s="311" t="s">
        <v>4</v>
      </c>
      <c r="BN7" s="311" t="s">
        <v>5</v>
      </c>
    </row>
    <row r="8" spans="1:66" s="346" customFormat="1" ht="27.75" customHeight="1" x14ac:dyDescent="0.3">
      <c r="A8" s="425" t="s">
        <v>361</v>
      </c>
      <c r="B8" s="336" t="s">
        <v>247</v>
      </c>
      <c r="C8" s="335" t="s">
        <v>256</v>
      </c>
      <c r="D8" s="382"/>
      <c r="E8" s="337"/>
      <c r="F8" s="337"/>
      <c r="G8" s="337"/>
      <c r="H8" s="336" t="s">
        <v>257</v>
      </c>
      <c r="I8" s="336" t="s">
        <v>258</v>
      </c>
      <c r="J8" s="336" t="s">
        <v>259</v>
      </c>
      <c r="K8" s="338"/>
      <c r="L8" s="336" t="s">
        <v>260</v>
      </c>
      <c r="M8" s="339" t="s">
        <v>261</v>
      </c>
      <c r="N8" s="336" t="s">
        <v>262</v>
      </c>
      <c r="O8" s="340" t="s">
        <v>263</v>
      </c>
      <c r="P8" s="341"/>
      <c r="Q8" s="340" t="s">
        <v>273</v>
      </c>
      <c r="R8" s="340" t="s">
        <v>257</v>
      </c>
      <c r="S8" s="340" t="s">
        <v>265</v>
      </c>
      <c r="T8" s="340" t="s">
        <v>257</v>
      </c>
      <c r="U8" s="340" t="s">
        <v>269</v>
      </c>
      <c r="V8" s="340" t="s">
        <v>270</v>
      </c>
      <c r="W8" s="340" t="s">
        <v>334</v>
      </c>
      <c r="X8" s="341"/>
      <c r="Y8" s="340" t="s">
        <v>264</v>
      </c>
      <c r="Z8" s="340"/>
      <c r="AA8" s="340" t="s">
        <v>271</v>
      </c>
      <c r="AB8" s="414" t="s">
        <v>288</v>
      </c>
      <c r="AC8" s="414" t="s">
        <v>335</v>
      </c>
      <c r="AD8" s="340" t="s">
        <v>262</v>
      </c>
      <c r="AE8" s="340" t="s">
        <v>332</v>
      </c>
      <c r="AF8" s="342"/>
      <c r="AG8" s="342"/>
      <c r="AH8" s="343" t="s">
        <v>274</v>
      </c>
      <c r="AI8" s="343" t="s">
        <v>299</v>
      </c>
      <c r="AJ8" s="343" t="s">
        <v>338</v>
      </c>
      <c r="AK8" s="343" t="s">
        <v>275</v>
      </c>
      <c r="AL8" s="344"/>
      <c r="AM8" s="344"/>
      <c r="AN8" s="344"/>
      <c r="AO8" s="344"/>
      <c r="AP8" s="343" t="s">
        <v>274</v>
      </c>
      <c r="AQ8" s="344"/>
      <c r="AR8" s="344"/>
      <c r="AS8" s="344"/>
      <c r="AT8" s="344"/>
      <c r="AU8" s="344"/>
      <c r="AV8" s="344"/>
      <c r="AW8" s="344"/>
      <c r="AX8" s="344"/>
      <c r="AY8" s="344"/>
      <c r="AZ8" s="342"/>
      <c r="BA8" s="343" t="s">
        <v>272</v>
      </c>
      <c r="BB8" s="498"/>
      <c r="BC8" s="488"/>
      <c r="BD8" s="480" t="s">
        <v>350</v>
      </c>
      <c r="BE8" s="480" t="s">
        <v>349</v>
      </c>
      <c r="BF8" s="390" t="s">
        <v>320</v>
      </c>
      <c r="BG8" s="390" t="s">
        <v>321</v>
      </c>
      <c r="BH8" s="496"/>
      <c r="BI8" s="345"/>
      <c r="BJ8" s="345"/>
      <c r="BK8" s="345"/>
      <c r="BL8" s="345"/>
      <c r="BM8" s="345"/>
      <c r="BN8" s="345"/>
    </row>
    <row r="9" spans="1:66" s="196" customFormat="1" ht="96" customHeight="1" x14ac:dyDescent="0.3">
      <c r="A9" s="191">
        <v>1</v>
      </c>
      <c r="B9" s="205" t="s">
        <v>346</v>
      </c>
      <c r="C9" s="191" t="s">
        <v>175</v>
      </c>
      <c r="D9" s="191" t="s">
        <v>78</v>
      </c>
      <c r="E9" s="191" t="s">
        <v>64</v>
      </c>
      <c r="F9" s="191" t="s">
        <v>45</v>
      </c>
      <c r="G9" s="191">
        <v>2014</v>
      </c>
      <c r="H9" s="310" t="s">
        <v>215</v>
      </c>
      <c r="I9" s="207">
        <v>43374</v>
      </c>
      <c r="J9" s="489" t="s">
        <v>347</v>
      </c>
      <c r="K9" s="490" t="e">
        <f>J9/1120</f>
        <v>#VALUE!</v>
      </c>
      <c r="L9" s="491">
        <v>24500000</v>
      </c>
      <c r="M9" s="491">
        <v>6125000</v>
      </c>
      <c r="N9" s="192" t="s">
        <v>45</v>
      </c>
      <c r="O9" s="191" t="s">
        <v>202</v>
      </c>
      <c r="P9" s="193"/>
      <c r="Q9" s="197" t="s">
        <v>45</v>
      </c>
      <c r="R9" s="347"/>
      <c r="S9" s="347"/>
      <c r="T9" s="413">
        <v>3</v>
      </c>
      <c r="U9" s="197" t="s">
        <v>45</v>
      </c>
      <c r="V9" s="197" t="s">
        <v>45</v>
      </c>
      <c r="W9" s="479">
        <f>2+1</f>
        <v>3</v>
      </c>
      <c r="X9" s="193"/>
      <c r="Y9" s="193" t="s">
        <v>202</v>
      </c>
      <c r="Z9" s="193"/>
      <c r="AA9" s="197" t="s">
        <v>45</v>
      </c>
      <c r="AB9" s="383">
        <v>3</v>
      </c>
      <c r="AC9" s="347">
        <v>3</v>
      </c>
      <c r="AD9" s="197" t="s">
        <v>352</v>
      </c>
      <c r="AE9" s="195">
        <f>2</f>
        <v>2</v>
      </c>
      <c r="AF9" s="193"/>
      <c r="AG9" s="193"/>
      <c r="AH9" s="357">
        <v>2</v>
      </c>
      <c r="AI9" s="401">
        <v>3</v>
      </c>
      <c r="AJ9" s="194">
        <v>0</v>
      </c>
      <c r="AK9" s="195">
        <v>1</v>
      </c>
      <c r="AL9" s="193"/>
      <c r="AM9" s="193"/>
      <c r="AN9" s="193"/>
      <c r="AO9" s="193"/>
      <c r="AP9" s="204">
        <v>1</v>
      </c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 t="s">
        <v>348</v>
      </c>
      <c r="BB9" s="380">
        <f>SUM(O9:BA9)</f>
        <v>21</v>
      </c>
      <c r="BC9" s="380">
        <v>1</v>
      </c>
      <c r="BD9" s="391">
        <f>M9</f>
        <v>6125000</v>
      </c>
      <c r="BE9" s="391">
        <f>BD9/2</f>
        <v>3062500</v>
      </c>
      <c r="BF9" s="385"/>
      <c r="BG9" s="385"/>
      <c r="BH9" s="205" t="s">
        <v>218</v>
      </c>
      <c r="BI9" s="315"/>
      <c r="BJ9" s="196" t="s">
        <v>217</v>
      </c>
      <c r="BK9" s="196" t="s">
        <v>216</v>
      </c>
    </row>
    <row r="10" spans="1:66" s="196" customFormat="1" ht="59.25" customHeight="1" x14ac:dyDescent="0.3">
      <c r="A10" s="191">
        <v>2</v>
      </c>
      <c r="B10" s="205" t="s">
        <v>249</v>
      </c>
      <c r="C10" s="205" t="s">
        <v>318</v>
      </c>
      <c r="D10" s="191" t="s">
        <v>50</v>
      </c>
      <c r="E10" s="193"/>
      <c r="F10" s="193"/>
      <c r="G10" s="193"/>
      <c r="H10" s="205" t="s">
        <v>239</v>
      </c>
      <c r="I10" s="216" t="s">
        <v>317</v>
      </c>
      <c r="J10" s="194">
        <v>2900</v>
      </c>
      <c r="K10" s="202"/>
      <c r="L10" s="192">
        <v>15000000</v>
      </c>
      <c r="M10" s="302">
        <v>5000000</v>
      </c>
      <c r="N10" s="192" t="s">
        <v>45</v>
      </c>
      <c r="O10" s="193" t="s">
        <v>45</v>
      </c>
      <c r="P10" s="193"/>
      <c r="Q10" s="197" t="s">
        <v>45</v>
      </c>
      <c r="R10" s="213"/>
      <c r="S10" s="213">
        <v>2</v>
      </c>
      <c r="T10" s="349"/>
      <c r="U10" s="197" t="s">
        <v>45</v>
      </c>
      <c r="V10" s="197" t="s">
        <v>45</v>
      </c>
      <c r="W10" s="479">
        <f>2+2</f>
        <v>4</v>
      </c>
      <c r="X10" s="193"/>
      <c r="Y10" s="193" t="s">
        <v>45</v>
      </c>
      <c r="Z10" s="193"/>
      <c r="AA10" s="197" t="s">
        <v>45</v>
      </c>
      <c r="AB10" s="195">
        <v>3</v>
      </c>
      <c r="AC10" s="213">
        <v>2</v>
      </c>
      <c r="AD10" s="193" t="s">
        <v>45</v>
      </c>
      <c r="AE10" s="195">
        <v>2</v>
      </c>
      <c r="AF10" s="193"/>
      <c r="AG10" s="193"/>
      <c r="AH10" s="357">
        <v>2</v>
      </c>
      <c r="AI10" s="401">
        <v>3</v>
      </c>
      <c r="AJ10" s="355">
        <v>0</v>
      </c>
      <c r="AK10" s="356">
        <v>1</v>
      </c>
      <c r="AL10" s="193"/>
      <c r="AM10" s="193"/>
      <c r="AN10" s="193"/>
      <c r="AO10" s="193"/>
      <c r="AP10" s="204">
        <v>1</v>
      </c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 t="s">
        <v>45</v>
      </c>
      <c r="BB10" s="380">
        <f>SUM(O10:BA10)</f>
        <v>20</v>
      </c>
      <c r="BC10" s="380">
        <v>2</v>
      </c>
      <c r="BD10" s="392">
        <f>M10+BD9</f>
        <v>11125000</v>
      </c>
      <c r="BE10" s="392">
        <f>BD10/2</f>
        <v>5562500</v>
      </c>
      <c r="BF10" s="385" t="s">
        <v>118</v>
      </c>
      <c r="BG10" s="385" t="s">
        <v>118</v>
      </c>
      <c r="BH10" s="303" t="s">
        <v>242</v>
      </c>
      <c r="BI10" s="313"/>
      <c r="BJ10" s="196" t="s">
        <v>240</v>
      </c>
      <c r="BK10" s="196" t="s">
        <v>241</v>
      </c>
    </row>
    <row r="11" spans="1:66" s="196" customFormat="1" ht="70.5" customHeight="1" x14ac:dyDescent="0.3">
      <c r="A11" s="191">
        <v>3</v>
      </c>
      <c r="B11" s="205" t="s">
        <v>254</v>
      </c>
      <c r="C11" s="191" t="s">
        <v>72</v>
      </c>
      <c r="D11" s="191" t="s">
        <v>69</v>
      </c>
      <c r="E11" s="191" t="s">
        <v>60</v>
      </c>
      <c r="F11" s="191" t="s">
        <v>45</v>
      </c>
      <c r="G11" s="191" t="s">
        <v>60</v>
      </c>
      <c r="H11" s="205" t="s">
        <v>222</v>
      </c>
      <c r="I11" s="207">
        <v>43466</v>
      </c>
      <c r="J11" s="194">
        <v>2336</v>
      </c>
      <c r="K11" s="202">
        <v>2.1</v>
      </c>
      <c r="L11" s="309">
        <v>30000000</v>
      </c>
      <c r="M11" s="192">
        <v>3000000</v>
      </c>
      <c r="N11" s="192" t="s">
        <v>202</v>
      </c>
      <c r="O11" s="191" t="s">
        <v>202</v>
      </c>
      <c r="P11" s="193"/>
      <c r="Q11" s="197" t="s">
        <v>45</v>
      </c>
      <c r="R11" s="347">
        <v>1</v>
      </c>
      <c r="S11" s="347"/>
      <c r="T11" s="347"/>
      <c r="U11" s="197" t="s">
        <v>45</v>
      </c>
      <c r="V11" s="197" t="s">
        <v>45</v>
      </c>
      <c r="W11" s="479">
        <v>2</v>
      </c>
      <c r="X11" s="193"/>
      <c r="Y11" s="193" t="s">
        <v>202</v>
      </c>
      <c r="Z11" s="193"/>
      <c r="AA11" s="197" t="s">
        <v>45</v>
      </c>
      <c r="AB11" s="383">
        <v>1</v>
      </c>
      <c r="AC11" s="214">
        <v>2</v>
      </c>
      <c r="AD11" s="197" t="s">
        <v>45</v>
      </c>
      <c r="AE11" s="195">
        <v>2</v>
      </c>
      <c r="AF11" s="193"/>
      <c r="AG11" s="193"/>
      <c r="AH11" s="357">
        <v>2</v>
      </c>
      <c r="AI11" s="401">
        <v>3</v>
      </c>
      <c r="AJ11" s="194">
        <v>0</v>
      </c>
      <c r="AK11" s="195">
        <v>1</v>
      </c>
      <c r="AL11" s="193"/>
      <c r="AM11" s="193"/>
      <c r="AN11" s="193"/>
      <c r="AO11" s="193"/>
      <c r="AP11" s="204">
        <v>1</v>
      </c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 t="s">
        <v>45</v>
      </c>
      <c r="BB11" s="380">
        <f>SUM(O11:BA11)</f>
        <v>15</v>
      </c>
      <c r="BC11" s="380">
        <v>3</v>
      </c>
      <c r="BD11" s="392">
        <f t="shared" ref="BD11:BD16" si="0">M11+BD10</f>
        <v>14125000</v>
      </c>
      <c r="BE11" s="392">
        <f t="shared" ref="BE11:BE16" si="1">BD11/2</f>
        <v>7062500</v>
      </c>
      <c r="BF11" s="385"/>
      <c r="BG11" s="385"/>
      <c r="BH11" s="208" t="s">
        <v>219</v>
      </c>
      <c r="BI11" s="312"/>
      <c r="BJ11" s="203" t="s">
        <v>221</v>
      </c>
      <c r="BK11" s="203" t="s">
        <v>220</v>
      </c>
    </row>
    <row r="12" spans="1:66" s="203" customFormat="1" ht="75.75" customHeight="1" x14ac:dyDescent="0.3">
      <c r="A12" s="191">
        <v>4</v>
      </c>
      <c r="B12" s="208" t="s">
        <v>248</v>
      </c>
      <c r="C12" s="191" t="s">
        <v>255</v>
      </c>
      <c r="D12" s="198" t="s">
        <v>78</v>
      </c>
      <c r="E12" s="197"/>
      <c r="F12" s="197"/>
      <c r="G12" s="197"/>
      <c r="H12" s="198">
        <v>2017</v>
      </c>
      <c r="I12" s="198">
        <v>2018</v>
      </c>
      <c r="J12" s="199">
        <v>2100</v>
      </c>
      <c r="K12" s="200"/>
      <c r="L12" s="201">
        <v>16000000</v>
      </c>
      <c r="M12" s="402">
        <v>2800000</v>
      </c>
      <c r="N12" s="201" t="s">
        <v>45</v>
      </c>
      <c r="O12" s="197" t="s">
        <v>234</v>
      </c>
      <c r="P12" s="197"/>
      <c r="Q12" s="197" t="s">
        <v>45</v>
      </c>
      <c r="R12" s="214">
        <v>1</v>
      </c>
      <c r="S12" s="214"/>
      <c r="T12" s="214"/>
      <c r="U12" s="197" t="s">
        <v>45</v>
      </c>
      <c r="V12" s="197" t="s">
        <v>45</v>
      </c>
      <c r="W12" s="479">
        <f>2+1</f>
        <v>3</v>
      </c>
      <c r="X12" s="197"/>
      <c r="Y12" s="197" t="s">
        <v>45</v>
      </c>
      <c r="Z12" s="197"/>
      <c r="AA12" s="197" t="s">
        <v>45</v>
      </c>
      <c r="AB12" s="383">
        <v>1</v>
      </c>
      <c r="AC12" s="214">
        <v>2</v>
      </c>
      <c r="AD12" s="403" t="s">
        <v>45</v>
      </c>
      <c r="AE12" s="357">
        <v>1</v>
      </c>
      <c r="AF12" s="403"/>
      <c r="AG12" s="403"/>
      <c r="AH12" s="357">
        <v>2</v>
      </c>
      <c r="AI12" s="401">
        <v>3</v>
      </c>
      <c r="AJ12" s="401">
        <v>0</v>
      </c>
      <c r="AK12" s="357">
        <v>0</v>
      </c>
      <c r="AL12" s="197"/>
      <c r="AM12" s="197"/>
      <c r="AN12" s="197"/>
      <c r="AO12" s="197"/>
      <c r="AP12" s="204">
        <v>1</v>
      </c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 t="s">
        <v>276</v>
      </c>
      <c r="BB12" s="380">
        <f t="shared" ref="BB12:BB16" si="2">SUM(O12:BA12)</f>
        <v>14</v>
      </c>
      <c r="BC12" s="380">
        <v>4</v>
      </c>
      <c r="BD12" s="392">
        <f t="shared" si="0"/>
        <v>16925000</v>
      </c>
      <c r="BE12" s="392">
        <f t="shared" si="1"/>
        <v>8462500</v>
      </c>
      <c r="BG12" s="384" t="s">
        <v>127</v>
      </c>
      <c r="BH12" s="331" t="s">
        <v>238</v>
      </c>
      <c r="BI12" s="312"/>
      <c r="BJ12" s="203" t="s">
        <v>236</v>
      </c>
      <c r="BK12" s="203" t="s">
        <v>237</v>
      </c>
    </row>
    <row r="13" spans="1:66" s="196" customFormat="1" ht="96" customHeight="1" x14ac:dyDescent="0.3">
      <c r="A13" s="191">
        <v>8</v>
      </c>
      <c r="B13" s="560" t="s">
        <v>326</v>
      </c>
      <c r="C13" s="205" t="s">
        <v>327</v>
      </c>
      <c r="D13" s="191" t="s">
        <v>69</v>
      </c>
      <c r="E13" s="191"/>
      <c r="F13" s="191"/>
      <c r="G13" s="191"/>
      <c r="H13" s="310" t="s">
        <v>328</v>
      </c>
      <c r="I13" s="207">
        <v>42948</v>
      </c>
      <c r="J13" s="191">
        <v>197</v>
      </c>
      <c r="K13" s="202"/>
      <c r="L13" s="192">
        <v>13900000</v>
      </c>
      <c r="M13" s="192">
        <v>3000000</v>
      </c>
      <c r="N13" s="192" t="s">
        <v>45</v>
      </c>
      <c r="O13" s="191" t="s">
        <v>46</v>
      </c>
      <c r="P13" s="193"/>
      <c r="Q13" s="197" t="s">
        <v>45</v>
      </c>
      <c r="R13" s="347"/>
      <c r="S13" s="561">
        <v>2</v>
      </c>
      <c r="T13" s="350"/>
      <c r="U13" s="197" t="s">
        <v>45</v>
      </c>
      <c r="V13" s="197" t="s">
        <v>45</v>
      </c>
      <c r="W13" s="214">
        <v>2</v>
      </c>
      <c r="X13" s="193"/>
      <c r="Y13" s="193" t="s">
        <v>202</v>
      </c>
      <c r="Z13" s="193"/>
      <c r="AA13" s="197" t="s">
        <v>45</v>
      </c>
      <c r="AB13" s="383">
        <v>1</v>
      </c>
      <c r="AC13" s="561">
        <v>2</v>
      </c>
      <c r="AD13" s="197" t="s">
        <v>45</v>
      </c>
      <c r="AE13" s="195">
        <v>1</v>
      </c>
      <c r="AF13" s="193"/>
      <c r="AG13" s="193"/>
      <c r="AH13" s="357">
        <v>2</v>
      </c>
      <c r="AI13" s="401">
        <v>3</v>
      </c>
      <c r="AJ13" s="194">
        <v>0</v>
      </c>
      <c r="AK13" s="195">
        <v>0</v>
      </c>
      <c r="AL13" s="193"/>
      <c r="AM13" s="193"/>
      <c r="AN13" s="193"/>
      <c r="AO13" s="193"/>
      <c r="AP13" s="204">
        <v>1</v>
      </c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 t="s">
        <v>45</v>
      </c>
      <c r="BB13" s="563">
        <f>SUM(O13:BA13)</f>
        <v>14</v>
      </c>
      <c r="BC13" s="563">
        <v>4</v>
      </c>
      <c r="BD13" s="392">
        <f t="shared" si="0"/>
        <v>19925000</v>
      </c>
      <c r="BE13" s="392">
        <f>BD13/2</f>
        <v>9962500</v>
      </c>
      <c r="BF13" s="385"/>
      <c r="BG13" s="385"/>
      <c r="BH13" s="205" t="s">
        <v>362</v>
      </c>
      <c r="BI13" s="315"/>
      <c r="BJ13" s="196" t="s">
        <v>329</v>
      </c>
      <c r="BK13" s="210" t="s">
        <v>330</v>
      </c>
    </row>
    <row r="14" spans="1:66" s="203" customFormat="1" ht="88.5" customHeight="1" x14ac:dyDescent="0.3">
      <c r="A14" s="191">
        <v>5</v>
      </c>
      <c r="B14" s="208" t="s">
        <v>251</v>
      </c>
      <c r="C14" s="198" t="s">
        <v>189</v>
      </c>
      <c r="D14" s="198" t="s">
        <v>78</v>
      </c>
      <c r="E14" s="197"/>
      <c r="F14" s="197"/>
      <c r="G14" s="197"/>
      <c r="H14" s="198" t="s">
        <v>214</v>
      </c>
      <c r="I14" s="206">
        <v>43435</v>
      </c>
      <c r="J14" s="199">
        <v>100</v>
      </c>
      <c r="K14" s="200"/>
      <c r="L14" s="201">
        <v>3000000</v>
      </c>
      <c r="M14" s="201">
        <v>2250000</v>
      </c>
      <c r="N14" s="201" t="s">
        <v>202</v>
      </c>
      <c r="O14" s="197" t="s">
        <v>46</v>
      </c>
      <c r="P14" s="197"/>
      <c r="Q14" s="197" t="s">
        <v>45</v>
      </c>
      <c r="R14" s="214">
        <v>1</v>
      </c>
      <c r="S14" s="214"/>
      <c r="T14" s="214"/>
      <c r="U14" s="197" t="s">
        <v>45</v>
      </c>
      <c r="V14" s="197" t="s">
        <v>45</v>
      </c>
      <c r="W14" s="214">
        <v>2</v>
      </c>
      <c r="X14" s="197"/>
      <c r="Y14" s="197" t="s">
        <v>202</v>
      </c>
      <c r="Z14" s="197"/>
      <c r="AA14" s="197" t="s">
        <v>45</v>
      </c>
      <c r="AB14" s="383">
        <v>1</v>
      </c>
      <c r="AC14" s="214">
        <v>2</v>
      </c>
      <c r="AD14" s="197" t="s">
        <v>45</v>
      </c>
      <c r="AE14" s="204">
        <v>1</v>
      </c>
      <c r="AF14" s="197"/>
      <c r="AG14" s="197"/>
      <c r="AH14" s="357">
        <v>2</v>
      </c>
      <c r="AI14" s="401">
        <v>3</v>
      </c>
      <c r="AJ14" s="355">
        <v>0</v>
      </c>
      <c r="AK14" s="357">
        <v>0</v>
      </c>
      <c r="AL14" s="197"/>
      <c r="AM14" s="197"/>
      <c r="AN14" s="197"/>
      <c r="AO14" s="197"/>
      <c r="AP14" s="204">
        <v>1</v>
      </c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 t="s">
        <v>235</v>
      </c>
      <c r="BB14" s="404">
        <f>SUM(O14:BA14)</f>
        <v>13</v>
      </c>
      <c r="BC14" s="380">
        <v>5</v>
      </c>
      <c r="BD14" s="392">
        <f t="shared" si="0"/>
        <v>22175000</v>
      </c>
      <c r="BE14" s="392">
        <f t="shared" si="1"/>
        <v>11087500</v>
      </c>
      <c r="BF14" s="385"/>
      <c r="BG14" s="385"/>
      <c r="BH14" s="208" t="s">
        <v>211</v>
      </c>
      <c r="BI14" s="312"/>
      <c r="BJ14" s="203" t="s">
        <v>209</v>
      </c>
      <c r="BK14" s="203" t="s">
        <v>210</v>
      </c>
    </row>
    <row r="15" spans="1:66" s="196" customFormat="1" ht="52.5" customHeight="1" x14ac:dyDescent="0.3">
      <c r="A15" s="191">
        <v>6</v>
      </c>
      <c r="B15" s="205" t="s">
        <v>252</v>
      </c>
      <c r="C15" s="191" t="s">
        <v>70</v>
      </c>
      <c r="D15" s="191" t="s">
        <v>54</v>
      </c>
      <c r="E15" s="191">
        <v>2014</v>
      </c>
      <c r="F15" s="191" t="s">
        <v>45</v>
      </c>
      <c r="G15" s="191">
        <v>2015</v>
      </c>
      <c r="H15" s="191" t="s">
        <v>233</v>
      </c>
      <c r="I15" s="191" t="s">
        <v>232</v>
      </c>
      <c r="J15" s="194">
        <v>900</v>
      </c>
      <c r="K15" s="202">
        <f>(J15/1120)*0.85</f>
        <v>0.6830357142857143</v>
      </c>
      <c r="L15" s="192">
        <v>35000000</v>
      </c>
      <c r="M15" s="309">
        <v>5000000</v>
      </c>
      <c r="N15" s="192" t="s">
        <v>45</v>
      </c>
      <c r="O15" s="191" t="s">
        <v>45</v>
      </c>
      <c r="P15" s="193"/>
      <c r="Q15" s="197" t="s">
        <v>45</v>
      </c>
      <c r="R15" s="347">
        <v>1</v>
      </c>
      <c r="S15" s="347"/>
      <c r="T15" s="347"/>
      <c r="U15" s="197" t="s">
        <v>45</v>
      </c>
      <c r="V15" s="197" t="s">
        <v>45</v>
      </c>
      <c r="W15" s="214">
        <v>2</v>
      </c>
      <c r="X15" s="193"/>
      <c r="Y15" s="193" t="s">
        <v>45</v>
      </c>
      <c r="Z15" s="193"/>
      <c r="AA15" s="197" t="s">
        <v>45</v>
      </c>
      <c r="AB15" s="195">
        <v>0</v>
      </c>
      <c r="AC15" s="213">
        <v>2</v>
      </c>
      <c r="AD15" s="193" t="s">
        <v>202</v>
      </c>
      <c r="AE15" s="195">
        <v>1</v>
      </c>
      <c r="AF15" s="193"/>
      <c r="AG15" s="193"/>
      <c r="AH15" s="357">
        <v>2</v>
      </c>
      <c r="AI15" s="401">
        <v>3</v>
      </c>
      <c r="AJ15" s="194">
        <v>0</v>
      </c>
      <c r="AK15" s="195">
        <v>0</v>
      </c>
      <c r="AL15" s="193"/>
      <c r="AM15" s="193"/>
      <c r="AN15" s="193"/>
      <c r="AO15" s="193"/>
      <c r="AP15" s="204">
        <v>1</v>
      </c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 t="s">
        <v>45</v>
      </c>
      <c r="BB15" s="380">
        <f t="shared" si="2"/>
        <v>12</v>
      </c>
      <c r="BC15" s="380">
        <v>6</v>
      </c>
      <c r="BD15" s="392">
        <f t="shared" si="0"/>
        <v>27175000</v>
      </c>
      <c r="BE15" s="392">
        <f t="shared" si="1"/>
        <v>13587500</v>
      </c>
      <c r="BF15" s="385"/>
      <c r="BG15" s="385"/>
      <c r="BH15" s="205" t="s">
        <v>290</v>
      </c>
      <c r="BI15" s="315"/>
      <c r="BJ15" s="196" t="s">
        <v>230</v>
      </c>
      <c r="BK15" s="316" t="s">
        <v>246</v>
      </c>
    </row>
    <row r="16" spans="1:66" s="196" customFormat="1" ht="53.25" customHeight="1" x14ac:dyDescent="0.3">
      <c r="A16" s="191">
        <v>7</v>
      </c>
      <c r="B16" s="205" t="s">
        <v>253</v>
      </c>
      <c r="C16" s="191" t="s">
        <v>76</v>
      </c>
      <c r="D16" s="191" t="s">
        <v>69</v>
      </c>
      <c r="E16" s="191">
        <v>2014</v>
      </c>
      <c r="F16" s="191" t="s">
        <v>45</v>
      </c>
      <c r="G16" s="191" t="s">
        <v>60</v>
      </c>
      <c r="H16" s="205" t="s">
        <v>223</v>
      </c>
      <c r="I16" s="191" t="s">
        <v>224</v>
      </c>
      <c r="J16" s="194">
        <v>274</v>
      </c>
      <c r="K16" s="202">
        <f>J16/1120</f>
        <v>0.24464285714285713</v>
      </c>
      <c r="L16" s="192">
        <v>8500000</v>
      </c>
      <c r="M16" s="192">
        <v>4000000</v>
      </c>
      <c r="N16" s="192" t="s">
        <v>45</v>
      </c>
      <c r="O16" s="191" t="s">
        <v>202</v>
      </c>
      <c r="P16" s="193"/>
      <c r="Q16" s="197" t="s">
        <v>45</v>
      </c>
      <c r="R16" s="347">
        <v>1</v>
      </c>
      <c r="S16" s="347"/>
      <c r="T16" s="350"/>
      <c r="U16" s="197" t="s">
        <v>45</v>
      </c>
      <c r="V16" s="197" t="s">
        <v>45</v>
      </c>
      <c r="W16" s="214">
        <v>2</v>
      </c>
      <c r="X16" s="193"/>
      <c r="Y16" s="193" t="s">
        <v>45</v>
      </c>
      <c r="Z16" s="193"/>
      <c r="AA16" s="197" t="s">
        <v>45</v>
      </c>
      <c r="AB16" s="383">
        <v>0</v>
      </c>
      <c r="AC16" s="214">
        <v>2</v>
      </c>
      <c r="AD16" s="193" t="s">
        <v>45</v>
      </c>
      <c r="AE16" s="195">
        <v>1</v>
      </c>
      <c r="AF16" s="193"/>
      <c r="AG16" s="193"/>
      <c r="AH16" s="357">
        <v>2</v>
      </c>
      <c r="AI16" s="401">
        <v>3</v>
      </c>
      <c r="AJ16" s="194">
        <v>0</v>
      </c>
      <c r="AK16" s="195">
        <v>0</v>
      </c>
      <c r="AL16" s="193"/>
      <c r="AM16" s="193"/>
      <c r="AN16" s="193"/>
      <c r="AO16" s="193"/>
      <c r="AP16" s="204">
        <v>1</v>
      </c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 t="s">
        <v>45</v>
      </c>
      <c r="BB16" s="380">
        <f t="shared" si="2"/>
        <v>12</v>
      </c>
      <c r="BC16" s="380">
        <v>6</v>
      </c>
      <c r="BD16" s="392">
        <f t="shared" si="0"/>
        <v>31175000</v>
      </c>
      <c r="BE16" s="392">
        <f t="shared" si="1"/>
        <v>15587500</v>
      </c>
      <c r="BF16" s="385"/>
      <c r="BG16" s="385" t="s">
        <v>127</v>
      </c>
      <c r="BH16" s="205" t="s">
        <v>291</v>
      </c>
      <c r="BI16" s="315"/>
      <c r="BJ16" s="196" t="s">
        <v>226</v>
      </c>
      <c r="BK16" s="196" t="s">
        <v>225</v>
      </c>
      <c r="BL16" s="209" t="s">
        <v>228</v>
      </c>
      <c r="BM16" s="196" t="s">
        <v>227</v>
      </c>
      <c r="BN16" s="300" t="s">
        <v>229</v>
      </c>
    </row>
    <row r="17" spans="1:60" s="170" customFormat="1" ht="15" thickBot="1" x14ac:dyDescent="0.35">
      <c r="A17" s="247"/>
      <c r="B17" s="365"/>
      <c r="C17" s="247"/>
      <c r="D17" s="523" t="s">
        <v>325</v>
      </c>
      <c r="E17" s="523"/>
      <c r="F17" s="523"/>
      <c r="G17" s="523"/>
      <c r="H17" s="523"/>
      <c r="I17" s="523"/>
      <c r="J17" s="183">
        <f>SUM(J9:J16)</f>
        <v>8807</v>
      </c>
      <c r="K17" s="184"/>
      <c r="L17" s="185">
        <f>SUM(L9:L16)</f>
        <v>145900000</v>
      </c>
      <c r="M17" s="246">
        <f>SUM(M9:M16)</f>
        <v>31175000</v>
      </c>
      <c r="N17" s="246" t="s">
        <v>324</v>
      </c>
      <c r="O17" s="247"/>
      <c r="P17" s="248"/>
      <c r="Q17" s="247"/>
      <c r="R17" s="247"/>
      <c r="S17" s="247"/>
      <c r="T17" s="247"/>
      <c r="U17" s="247"/>
      <c r="V17" s="249"/>
      <c r="W17" s="249"/>
      <c r="X17" s="249"/>
      <c r="Y17" s="249"/>
      <c r="Z17" s="248"/>
      <c r="AA17" s="249"/>
      <c r="AB17" s="248"/>
      <c r="AC17" s="248"/>
      <c r="AD17" s="248"/>
      <c r="AE17" s="248"/>
      <c r="AF17" s="248"/>
      <c r="AG17" s="248"/>
      <c r="AH17" s="248"/>
      <c r="AI17" s="250"/>
      <c r="AJ17" s="250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51"/>
      <c r="BC17" s="230"/>
      <c r="BD17" s="393"/>
      <c r="BE17" s="393"/>
      <c r="BF17" s="230"/>
      <c r="BG17" s="230"/>
    </row>
    <row r="18" spans="1:60" s="170" customFormat="1" ht="20.25" customHeight="1" thickBot="1" x14ac:dyDescent="0.6">
      <c r="A18" s="379" t="s">
        <v>368</v>
      </c>
      <c r="B18" s="366"/>
      <c r="C18" s="231"/>
      <c r="D18" s="253"/>
      <c r="E18" s="253"/>
      <c r="F18" s="253"/>
      <c r="G18" s="253"/>
      <c r="K18" s="244"/>
      <c r="L18" s="245"/>
      <c r="M18" s="245"/>
      <c r="N18" s="245">
        <f>M17/2</f>
        <v>15587500</v>
      </c>
      <c r="O18" s="231"/>
      <c r="P18" s="241"/>
      <c r="Q18" s="231"/>
      <c r="S18" s="507" t="s">
        <v>351</v>
      </c>
      <c r="T18" s="508"/>
      <c r="U18" s="508"/>
      <c r="V18" s="509"/>
      <c r="X18" s="242"/>
      <c r="Y18" s="242"/>
      <c r="Z18" s="241"/>
      <c r="AA18" s="242"/>
      <c r="AB18" s="241"/>
      <c r="AC18" s="241"/>
      <c r="AD18" s="241"/>
      <c r="AE18" s="241"/>
      <c r="AF18" s="241"/>
      <c r="AG18" s="241"/>
      <c r="AH18" s="241"/>
      <c r="AI18" s="232"/>
      <c r="AJ18" s="232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B18" s="530" t="s">
        <v>243</v>
      </c>
      <c r="BC18" s="531"/>
      <c r="BD18" s="531"/>
      <c r="BE18" s="532"/>
    </row>
    <row r="19" spans="1:60" s="181" customFormat="1" ht="18" customHeight="1" thickBot="1" x14ac:dyDescent="0.4">
      <c r="B19" s="367"/>
      <c r="D19" s="13"/>
      <c r="H19" s="372" t="s">
        <v>289</v>
      </c>
      <c r="I19" s="373"/>
      <c r="J19" s="351"/>
      <c r="K19" s="351"/>
      <c r="L19" s="132"/>
      <c r="M19" s="132"/>
      <c r="N19" s="132"/>
      <c r="O19" s="351"/>
      <c r="P19" s="13"/>
      <c r="S19" s="275">
        <v>10</v>
      </c>
      <c r="T19" s="325" t="s">
        <v>108</v>
      </c>
      <c r="U19" s="399"/>
      <c r="V19" s="320" t="s">
        <v>107</v>
      </c>
      <c r="X19" s="229"/>
      <c r="Y19" s="242"/>
      <c r="AB19" s="7"/>
      <c r="AC19" s="387" t="s">
        <v>289</v>
      </c>
      <c r="AD19" s="378"/>
      <c r="AE19" s="132"/>
      <c r="AF19" s="132"/>
      <c r="AG19" s="132"/>
      <c r="AH19" s="132"/>
      <c r="AI19" s="137"/>
      <c r="AJ19" s="137"/>
      <c r="AK19" s="132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B19" s="262">
        <v>20</v>
      </c>
      <c r="BC19" s="318" t="s">
        <v>102</v>
      </c>
      <c r="BD19" s="319"/>
      <c r="BE19" s="320" t="s">
        <v>81</v>
      </c>
      <c r="BG19" s="388"/>
      <c r="BH19" s="388"/>
    </row>
    <row r="20" spans="1:60" s="13" customFormat="1" ht="19.5" customHeight="1" x14ac:dyDescent="0.35">
      <c r="B20" s="368"/>
      <c r="D20" s="181"/>
      <c r="H20" s="374" t="s">
        <v>304</v>
      </c>
      <c r="I20" s="375" t="s">
        <v>342</v>
      </c>
      <c r="J20" s="351"/>
      <c r="K20" s="351"/>
      <c r="L20" s="132"/>
      <c r="M20" s="132"/>
      <c r="N20" s="132"/>
      <c r="O20" s="323"/>
      <c r="P20" s="352"/>
      <c r="S20" s="265">
        <v>11</v>
      </c>
      <c r="T20" s="281" t="s">
        <v>97</v>
      </c>
      <c r="U20" s="395"/>
      <c r="V20" s="269" t="s">
        <v>52</v>
      </c>
      <c r="X20" s="221"/>
      <c r="Y20" s="221"/>
      <c r="AB20" s="132"/>
      <c r="AC20" s="374" t="s">
        <v>308</v>
      </c>
      <c r="AD20" s="376" t="s">
        <v>294</v>
      </c>
      <c r="AE20" s="220"/>
      <c r="AF20" s="220"/>
      <c r="AG20" s="220"/>
      <c r="AH20" s="220"/>
      <c r="AI20" s="217"/>
      <c r="AJ20" s="217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B20" s="265">
        <v>21</v>
      </c>
      <c r="BC20" s="277" t="s">
        <v>188</v>
      </c>
      <c r="BD20" s="257"/>
      <c r="BE20" s="258" t="s">
        <v>187</v>
      </c>
    </row>
    <row r="21" spans="1:60" s="181" customFormat="1" ht="18" x14ac:dyDescent="0.35">
      <c r="B21" s="367"/>
      <c r="H21" s="374" t="s">
        <v>305</v>
      </c>
      <c r="I21" s="375" t="s">
        <v>343</v>
      </c>
      <c r="J21" s="351"/>
      <c r="K21" s="351"/>
      <c r="L21" s="217"/>
      <c r="M21" s="217"/>
      <c r="N21" s="217"/>
      <c r="O21" s="323"/>
      <c r="P21" s="353"/>
      <c r="S21" s="266">
        <v>12</v>
      </c>
      <c r="T21" s="398" t="s">
        <v>109</v>
      </c>
      <c r="U21" s="394"/>
      <c r="V21" s="400" t="s">
        <v>52</v>
      </c>
      <c r="X21" s="229"/>
      <c r="Y21" s="242"/>
      <c r="AB21" s="220"/>
      <c r="AC21" s="374" t="s">
        <v>316</v>
      </c>
      <c r="AD21" s="376" t="s">
        <v>333</v>
      </c>
      <c r="AE21" s="220"/>
      <c r="AF21" s="220"/>
      <c r="AG21" s="220"/>
      <c r="AH21" s="220"/>
      <c r="AI21" s="217"/>
      <c r="AJ21" s="217"/>
      <c r="AK21" s="220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B21" s="272">
        <v>22</v>
      </c>
      <c r="BC21" s="280" t="s">
        <v>94</v>
      </c>
      <c r="BD21" s="263"/>
      <c r="BE21" s="261" t="s">
        <v>92</v>
      </c>
    </row>
    <row r="22" spans="1:60" s="181" customFormat="1" ht="18" x14ac:dyDescent="0.35">
      <c r="B22" s="367"/>
      <c r="H22" s="374" t="s">
        <v>306</v>
      </c>
      <c r="I22" s="375" t="s">
        <v>344</v>
      </c>
      <c r="J22" s="351"/>
      <c r="K22" s="351"/>
      <c r="L22" s="217"/>
      <c r="M22" s="217"/>
      <c r="N22" s="217"/>
      <c r="O22" s="284"/>
      <c r="P22" s="353"/>
      <c r="S22" s="265">
        <v>13</v>
      </c>
      <c r="T22" s="281" t="s">
        <v>95</v>
      </c>
      <c r="U22" s="396"/>
      <c r="V22" s="269" t="s">
        <v>52</v>
      </c>
      <c r="X22" s="229"/>
      <c r="Y22" s="242"/>
      <c r="AB22" s="220"/>
      <c r="AC22" s="374"/>
      <c r="AD22" s="376" t="s">
        <v>298</v>
      </c>
      <c r="AE22" s="220"/>
      <c r="AF22" s="220"/>
      <c r="AG22" s="220"/>
      <c r="AH22" s="220"/>
      <c r="AI22" s="217"/>
      <c r="AJ22" s="217"/>
      <c r="AK22" s="220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B22" s="265">
        <v>23</v>
      </c>
      <c r="BC22" s="281" t="s">
        <v>93</v>
      </c>
      <c r="BD22" s="268"/>
      <c r="BE22" s="258" t="s">
        <v>92</v>
      </c>
    </row>
    <row r="23" spans="1:60" s="181" customFormat="1" ht="18" x14ac:dyDescent="0.35">
      <c r="B23" s="367"/>
      <c r="H23" s="374" t="s">
        <v>307</v>
      </c>
      <c r="I23" s="376" t="s">
        <v>287</v>
      </c>
      <c r="J23" s="351"/>
      <c r="K23" s="351"/>
      <c r="L23" s="217"/>
      <c r="M23" s="217"/>
      <c r="N23" s="217"/>
      <c r="O23" s="284"/>
      <c r="P23" s="353"/>
      <c r="S23" s="266">
        <v>14</v>
      </c>
      <c r="T23" s="398" t="s">
        <v>66</v>
      </c>
      <c r="U23" s="394"/>
      <c r="V23" s="400" t="s">
        <v>65</v>
      </c>
      <c r="X23" s="229"/>
      <c r="Y23" s="242"/>
      <c r="AB23" s="220"/>
      <c r="AC23" s="374" t="s">
        <v>309</v>
      </c>
      <c r="AD23" s="376" t="s">
        <v>337</v>
      </c>
      <c r="AE23" s="220"/>
      <c r="AF23" s="220"/>
      <c r="AG23" s="220"/>
      <c r="AH23" s="220"/>
      <c r="AI23" s="217"/>
      <c r="AJ23" s="217"/>
      <c r="AK23" s="220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B23" s="272">
        <v>24</v>
      </c>
      <c r="BC23" s="279" t="s">
        <v>85</v>
      </c>
      <c r="BD23" s="260"/>
      <c r="BE23" s="261" t="s">
        <v>84</v>
      </c>
    </row>
    <row r="24" spans="1:60" s="181" customFormat="1" ht="18.600000000000001" thickBot="1" x14ac:dyDescent="0.4">
      <c r="B24" s="367"/>
      <c r="H24" s="481" t="s">
        <v>341</v>
      </c>
      <c r="I24" s="482" t="s">
        <v>345</v>
      </c>
      <c r="J24" s="395"/>
      <c r="K24" s="395"/>
      <c r="L24" s="492"/>
      <c r="M24" s="492"/>
      <c r="N24" s="492"/>
      <c r="O24" s="493"/>
      <c r="P24" s="494"/>
      <c r="Q24" s="483"/>
      <c r="S24" s="265">
        <v>15</v>
      </c>
      <c r="T24" s="277" t="s">
        <v>181</v>
      </c>
      <c r="U24" s="396"/>
      <c r="V24" s="258" t="s">
        <v>65</v>
      </c>
      <c r="X24" s="229"/>
      <c r="Y24" s="242"/>
      <c r="AB24" s="220"/>
      <c r="AC24" s="374" t="s">
        <v>310</v>
      </c>
      <c r="AD24" s="376" t="s">
        <v>295</v>
      </c>
      <c r="AE24" s="220"/>
      <c r="AF24" s="220"/>
      <c r="AG24" s="220"/>
      <c r="AH24" s="220"/>
      <c r="AI24" s="217"/>
      <c r="AJ24" s="217"/>
      <c r="AK24" s="220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B24" s="265">
        <v>25</v>
      </c>
      <c r="BC24" s="277" t="s">
        <v>104</v>
      </c>
      <c r="BD24" s="257"/>
      <c r="BE24" s="258" t="s">
        <v>84</v>
      </c>
    </row>
    <row r="25" spans="1:60" s="181" customFormat="1" ht="18" x14ac:dyDescent="0.35">
      <c r="B25" s="367"/>
      <c r="D25" s="13"/>
      <c r="H25" s="481"/>
      <c r="I25" s="482" t="s">
        <v>319</v>
      </c>
      <c r="J25" s="483"/>
      <c r="K25" s="483"/>
      <c r="L25" s="484"/>
      <c r="M25" s="484"/>
      <c r="N25" s="484"/>
      <c r="O25" s="483"/>
      <c r="P25" s="483"/>
      <c r="Q25" s="483"/>
      <c r="S25" s="266">
        <v>16</v>
      </c>
      <c r="T25" s="398" t="s">
        <v>182</v>
      </c>
      <c r="U25" s="394"/>
      <c r="V25" s="400" t="s">
        <v>65</v>
      </c>
      <c r="X25" s="229"/>
      <c r="Y25" s="242"/>
      <c r="AB25" s="220"/>
      <c r="AC25" s="374" t="s">
        <v>311</v>
      </c>
      <c r="AD25" s="376" t="s">
        <v>340</v>
      </c>
      <c r="AE25" s="220"/>
      <c r="AF25" s="220"/>
      <c r="AG25" s="220"/>
      <c r="AH25" s="220"/>
      <c r="AI25" s="217"/>
      <c r="AJ25" s="217"/>
      <c r="AK25" s="220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B25" s="272">
        <v>26</v>
      </c>
      <c r="BC25" s="279" t="s">
        <v>103</v>
      </c>
      <c r="BD25" s="260"/>
      <c r="BE25" s="264" t="s">
        <v>84</v>
      </c>
    </row>
    <row r="26" spans="1:60" ht="16.95" customHeight="1" x14ac:dyDescent="0.35">
      <c r="E26" s="254" t="s">
        <v>64</v>
      </c>
      <c r="F26" s="51" t="s">
        <v>45</v>
      </c>
      <c r="G26" s="226" t="s">
        <v>96</v>
      </c>
      <c r="H26" s="485"/>
      <c r="I26" s="482" t="s">
        <v>323</v>
      </c>
      <c r="J26" s="485"/>
      <c r="K26" s="269" t="s">
        <v>50</v>
      </c>
      <c r="L26" s="485"/>
      <c r="M26" s="485"/>
      <c r="N26" s="485"/>
      <c r="O26" s="485"/>
      <c r="P26" s="486"/>
      <c r="Q26" s="486"/>
      <c r="S26" s="265">
        <v>17</v>
      </c>
      <c r="T26" s="256" t="s">
        <v>302</v>
      </c>
      <c r="U26" s="397"/>
      <c r="V26" s="258" t="s">
        <v>65</v>
      </c>
      <c r="X26" s="229"/>
      <c r="Y26" s="242"/>
      <c r="AB26" s="220"/>
      <c r="AC26" s="374" t="s">
        <v>312</v>
      </c>
      <c r="AD26" s="376" t="s">
        <v>339</v>
      </c>
      <c r="AE26" s="220"/>
      <c r="AF26" s="220"/>
      <c r="AG26" s="220"/>
      <c r="AH26" s="220"/>
      <c r="AI26" s="217"/>
      <c r="AJ26" s="217"/>
      <c r="AK26" s="220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B26" s="265">
        <v>27</v>
      </c>
      <c r="BC26" s="281" t="s">
        <v>99</v>
      </c>
      <c r="BD26" s="268"/>
      <c r="BE26" s="269" t="s">
        <v>55</v>
      </c>
      <c r="BF26" s="23"/>
      <c r="BG26" s="23"/>
    </row>
    <row r="27" spans="1:60" s="13" customFormat="1" ht="18" x14ac:dyDescent="0.35">
      <c r="B27" s="368"/>
      <c r="E27" s="255" t="s">
        <v>64</v>
      </c>
      <c r="F27" s="29" t="s">
        <v>45</v>
      </c>
      <c r="G27" s="227">
        <v>2014</v>
      </c>
      <c r="K27" s="269" t="s">
        <v>50</v>
      </c>
      <c r="S27" s="266">
        <v>18</v>
      </c>
      <c r="T27" s="398" t="s">
        <v>184</v>
      </c>
      <c r="U27" s="394"/>
      <c r="V27" s="400" t="s">
        <v>65</v>
      </c>
      <c r="X27" s="221"/>
      <c r="Y27" s="221"/>
      <c r="AB27" s="220"/>
      <c r="AC27" s="374" t="s">
        <v>313</v>
      </c>
      <c r="AD27" s="376" t="s">
        <v>296</v>
      </c>
      <c r="AE27" s="220"/>
      <c r="AF27" s="220"/>
      <c r="AG27" s="220"/>
      <c r="AH27" s="220"/>
      <c r="AI27" s="217"/>
      <c r="AJ27" s="217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B27" s="272">
        <v>28</v>
      </c>
      <c r="BC27" s="280" t="s">
        <v>58</v>
      </c>
      <c r="BD27" s="263"/>
      <c r="BE27" s="264" t="s">
        <v>55</v>
      </c>
    </row>
    <row r="28" spans="1:60" s="13" customFormat="1" ht="18.600000000000001" thickBot="1" x14ac:dyDescent="0.4">
      <c r="B28" s="368"/>
      <c r="E28" s="29"/>
      <c r="F28" s="29"/>
      <c r="G28" s="227"/>
      <c r="H28" s="284"/>
      <c r="I28" s="276"/>
      <c r="J28" s="276"/>
      <c r="K28" s="276"/>
      <c r="L28" s="276"/>
      <c r="M28" s="282"/>
      <c r="N28" s="323"/>
      <c r="O28" s="322"/>
      <c r="P28" s="324"/>
      <c r="Q28" s="323"/>
      <c r="R28" s="217"/>
      <c r="S28" s="407">
        <v>19</v>
      </c>
      <c r="T28" s="408" t="s">
        <v>353</v>
      </c>
      <c r="U28" s="409"/>
      <c r="V28" s="410" t="s">
        <v>354</v>
      </c>
      <c r="W28" s="221"/>
      <c r="X28" s="221"/>
      <c r="Y28" s="221"/>
      <c r="AB28" s="220"/>
      <c r="AC28" s="374" t="s">
        <v>314</v>
      </c>
      <c r="AD28" s="376" t="s">
        <v>336</v>
      </c>
      <c r="AE28" s="220"/>
      <c r="AF28" s="220"/>
      <c r="AG28" s="220"/>
      <c r="AH28" s="220"/>
      <c r="AI28" s="217"/>
      <c r="AJ28" s="217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B28" s="265">
        <v>29</v>
      </c>
      <c r="BC28" s="281" t="s">
        <v>57</v>
      </c>
      <c r="BD28" s="268"/>
      <c r="BE28" s="269" t="s">
        <v>55</v>
      </c>
    </row>
    <row r="29" spans="1:60" s="13" customFormat="1" ht="18" x14ac:dyDescent="0.35">
      <c r="B29" s="368"/>
      <c r="E29" s="29"/>
      <c r="F29" s="29"/>
      <c r="G29" s="227"/>
      <c r="H29" s="284"/>
      <c r="I29" s="276"/>
      <c r="J29" s="276"/>
      <c r="K29" s="276"/>
      <c r="L29" s="276"/>
      <c r="M29" s="282"/>
      <c r="N29" s="323"/>
      <c r="O29" s="322"/>
      <c r="P29" s="324"/>
      <c r="Q29" s="323"/>
      <c r="R29" s="217"/>
      <c r="S29" s="217"/>
      <c r="T29" s="217"/>
      <c r="U29" s="217"/>
      <c r="V29" s="221"/>
      <c r="W29" s="221"/>
      <c r="X29" s="221"/>
      <c r="Y29" s="221"/>
      <c r="Z29" s="220"/>
      <c r="AA29" s="221"/>
      <c r="AB29" s="220"/>
      <c r="AC29" s="220"/>
      <c r="AD29" s="376" t="s">
        <v>322</v>
      </c>
      <c r="AE29" s="220"/>
      <c r="AF29" s="220"/>
      <c r="AG29" s="220"/>
      <c r="AH29" s="220"/>
      <c r="AI29" s="217"/>
      <c r="AJ29" s="217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B29" s="272">
        <v>30</v>
      </c>
      <c r="BC29" s="280" t="s">
        <v>56</v>
      </c>
      <c r="BD29" s="263"/>
      <c r="BE29" s="261" t="s">
        <v>55</v>
      </c>
    </row>
    <row r="30" spans="1:60" s="13" customFormat="1" x14ac:dyDescent="0.3">
      <c r="B30" s="368"/>
      <c r="E30" s="29"/>
      <c r="F30" s="29"/>
      <c r="G30" s="227"/>
      <c r="H30" s="284"/>
      <c r="I30" s="276"/>
      <c r="J30" s="276"/>
      <c r="K30" s="276"/>
      <c r="L30" s="276"/>
      <c r="M30" s="282"/>
      <c r="N30" s="323"/>
      <c r="O30" s="322"/>
      <c r="P30" s="324"/>
      <c r="Q30" s="323"/>
      <c r="R30" s="217"/>
      <c r="S30" s="217"/>
      <c r="T30" s="217"/>
      <c r="U30" s="217"/>
      <c r="V30" s="221"/>
      <c r="W30" s="221"/>
      <c r="X30" s="221"/>
      <c r="Y30" s="221"/>
      <c r="Z30" s="220"/>
      <c r="AA30" s="221"/>
      <c r="AB30" s="220"/>
      <c r="AC30" s="220"/>
      <c r="AD30" s="220"/>
      <c r="AE30" s="220"/>
      <c r="AF30" s="220"/>
      <c r="AG30" s="220"/>
      <c r="AH30" s="220"/>
      <c r="AI30" s="217"/>
      <c r="AJ30" s="217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B30" s="265">
        <v>31</v>
      </c>
      <c r="BC30" s="281" t="s">
        <v>98</v>
      </c>
      <c r="BD30" s="268"/>
      <c r="BE30" s="258" t="s">
        <v>55</v>
      </c>
    </row>
    <row r="31" spans="1:60" s="13" customFormat="1" x14ac:dyDescent="0.3">
      <c r="B31" s="368"/>
      <c r="E31" s="29"/>
      <c r="F31" s="29"/>
      <c r="G31" s="227"/>
      <c r="H31" s="284"/>
      <c r="I31" s="276"/>
      <c r="J31" s="276"/>
      <c r="K31" s="276"/>
      <c r="L31" s="276"/>
      <c r="M31" s="282"/>
      <c r="N31" s="323"/>
      <c r="O31" s="322"/>
      <c r="P31" s="324"/>
      <c r="Q31" s="323"/>
      <c r="R31" s="217"/>
      <c r="S31" s="217"/>
      <c r="T31" s="217"/>
      <c r="U31" s="217"/>
      <c r="V31" s="221"/>
      <c r="W31" s="221"/>
      <c r="X31" s="221"/>
      <c r="Y31" s="221"/>
      <c r="Z31" s="220"/>
      <c r="AA31" s="221"/>
      <c r="AB31" s="220"/>
      <c r="AC31" s="220"/>
      <c r="AD31" s="220"/>
      <c r="AE31" s="220"/>
      <c r="AF31" s="220"/>
      <c r="AG31" s="220"/>
      <c r="AH31" s="220"/>
      <c r="AI31" s="217"/>
      <c r="AJ31" s="217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B31" s="272">
        <v>32</v>
      </c>
      <c r="BC31" s="280" t="s">
        <v>80</v>
      </c>
      <c r="BD31" s="263"/>
      <c r="BE31" s="261" t="s">
        <v>79</v>
      </c>
    </row>
    <row r="32" spans="1:60" s="13" customFormat="1" ht="15" thickBot="1" x14ac:dyDescent="0.35">
      <c r="B32" s="368"/>
      <c r="E32" s="29"/>
      <c r="F32" s="29"/>
      <c r="G32" s="227"/>
      <c r="H32" s="284"/>
      <c r="I32" s="276"/>
      <c r="J32" s="276"/>
      <c r="K32" s="276"/>
      <c r="L32" s="276"/>
      <c r="M32" s="282"/>
      <c r="N32" s="323"/>
      <c r="O32" s="322"/>
      <c r="P32" s="324"/>
      <c r="Q32" s="323"/>
      <c r="R32" s="217"/>
      <c r="S32" s="217"/>
      <c r="T32" s="217"/>
      <c r="U32" s="217"/>
      <c r="V32" s="221"/>
      <c r="W32" s="221"/>
      <c r="X32" s="221"/>
      <c r="Y32" s="221"/>
      <c r="Z32" s="220"/>
      <c r="AA32" s="221"/>
      <c r="AB32" s="220"/>
      <c r="AC32" s="220"/>
      <c r="AD32" s="220"/>
      <c r="AE32" s="220"/>
      <c r="AF32" s="220"/>
      <c r="AG32" s="220"/>
      <c r="AH32" s="220"/>
      <c r="AI32" s="217"/>
      <c r="AJ32" s="217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B32" s="273">
        <v>33</v>
      </c>
      <c r="BC32" s="285" t="s">
        <v>122</v>
      </c>
      <c r="BD32" s="274"/>
      <c r="BE32" s="321" t="s">
        <v>62</v>
      </c>
    </row>
    <row r="33" spans="2:59" s="13" customFormat="1" x14ac:dyDescent="0.3">
      <c r="B33" s="368"/>
      <c r="E33" s="29"/>
      <c r="F33" s="29"/>
      <c r="G33" s="227"/>
      <c r="H33" s="284"/>
      <c r="I33" s="276"/>
      <c r="J33" s="276"/>
      <c r="K33" s="276"/>
      <c r="L33" s="276"/>
      <c r="M33" s="282"/>
      <c r="N33" s="323"/>
      <c r="O33" s="322"/>
      <c r="P33" s="324"/>
      <c r="Q33" s="323"/>
      <c r="R33" s="217"/>
      <c r="S33" s="217"/>
      <c r="T33" s="217"/>
      <c r="U33" s="217"/>
      <c r="V33" s="221"/>
      <c r="W33" s="221"/>
      <c r="X33" s="221"/>
      <c r="Y33" s="221"/>
      <c r="Z33" s="220"/>
      <c r="AA33" s="221"/>
      <c r="AB33" s="220"/>
      <c r="AC33" s="220"/>
      <c r="AD33" s="220"/>
      <c r="AE33" s="220"/>
      <c r="AF33" s="220"/>
      <c r="AG33" s="220"/>
      <c r="AH33" s="220"/>
      <c r="AI33" s="217"/>
      <c r="AJ33" s="217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</row>
    <row r="34" spans="2:59" s="13" customFormat="1" x14ac:dyDescent="0.3">
      <c r="B34" s="368"/>
      <c r="E34" s="29"/>
      <c r="F34" s="29"/>
      <c r="G34" s="227"/>
      <c r="H34" s="284"/>
      <c r="I34" s="276"/>
      <c r="J34" s="276"/>
      <c r="K34" s="276"/>
      <c r="L34" s="276"/>
      <c r="M34" s="282"/>
      <c r="N34" s="323"/>
      <c r="O34" s="322"/>
      <c r="P34" s="324"/>
      <c r="Q34" s="323"/>
      <c r="R34" s="217"/>
      <c r="S34" s="217"/>
      <c r="T34" s="217"/>
      <c r="U34" s="217"/>
      <c r="V34" s="221"/>
      <c r="W34" s="221"/>
      <c r="X34" s="221"/>
      <c r="Y34" s="221"/>
      <c r="Z34" s="220"/>
      <c r="AA34" s="221"/>
      <c r="AB34" s="220"/>
      <c r="AC34" s="220"/>
      <c r="AD34" s="220"/>
      <c r="AE34" s="220"/>
      <c r="AF34" s="220"/>
      <c r="AG34" s="220"/>
      <c r="AH34" s="220"/>
      <c r="AI34" s="217"/>
      <c r="AJ34" s="217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2"/>
    </row>
    <row r="35" spans="2:59" s="13" customFormat="1" x14ac:dyDescent="0.3">
      <c r="B35" s="368"/>
      <c r="E35" s="29"/>
      <c r="F35" s="29"/>
      <c r="G35" s="227"/>
      <c r="H35" s="284"/>
      <c r="I35" s="276"/>
      <c r="J35" s="276"/>
      <c r="K35" s="276"/>
      <c r="L35" s="276"/>
      <c r="M35" s="282"/>
      <c r="N35" s="323"/>
      <c r="O35" s="322"/>
      <c r="P35" s="324"/>
      <c r="Q35" s="323"/>
      <c r="R35" s="217"/>
      <c r="S35" s="217"/>
      <c r="T35" s="217"/>
      <c r="U35" s="217"/>
      <c r="V35" s="221"/>
      <c r="W35" s="221"/>
      <c r="X35" s="221"/>
      <c r="Y35" s="221"/>
      <c r="Z35" s="220"/>
      <c r="AA35" s="221"/>
      <c r="AB35" s="220"/>
      <c r="AC35" s="220"/>
      <c r="AD35" s="220"/>
      <c r="AE35" s="220"/>
      <c r="AF35" s="220"/>
      <c r="AG35" s="220"/>
      <c r="AH35" s="220"/>
      <c r="AI35" s="217"/>
      <c r="AJ35" s="217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2"/>
      <c r="BC35" s="222"/>
      <c r="BD35" s="222"/>
      <c r="BE35" s="222"/>
      <c r="BF35" s="222"/>
      <c r="BG35" s="222"/>
    </row>
    <row r="36" spans="2:59" s="13" customFormat="1" x14ac:dyDescent="0.3">
      <c r="B36" s="368"/>
      <c r="E36" s="29"/>
      <c r="F36" s="29"/>
      <c r="G36" s="227"/>
      <c r="H36" s="253"/>
      <c r="I36" s="253"/>
      <c r="J36" s="243"/>
      <c r="K36" s="276"/>
      <c r="L36"/>
      <c r="M36"/>
      <c r="N36"/>
      <c r="O36"/>
      <c r="P36"/>
      <c r="Q36" s="323"/>
      <c r="R36" s="217"/>
      <c r="S36" s="217"/>
      <c r="T36" s="217"/>
      <c r="U36" s="217"/>
      <c r="V36" s="221"/>
      <c r="W36" s="221"/>
      <c r="X36" s="221"/>
      <c r="Y36" s="221"/>
      <c r="Z36" s="220"/>
      <c r="AA36" s="221"/>
      <c r="AB36" s="220"/>
      <c r="AC36" s="220"/>
      <c r="AD36" s="220"/>
      <c r="AE36" s="220"/>
      <c r="AF36" s="220"/>
      <c r="AG36" s="220"/>
      <c r="AH36" s="220"/>
      <c r="AI36" s="217"/>
      <c r="AJ36" s="217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2"/>
      <c r="BC36" s="222"/>
      <c r="BD36" s="222"/>
      <c r="BE36" s="222"/>
      <c r="BF36" s="222"/>
      <c r="BG36" s="222"/>
    </row>
    <row r="37" spans="2:59" s="13" customFormat="1" x14ac:dyDescent="0.3">
      <c r="B37" s="368"/>
      <c r="E37" s="29"/>
      <c r="F37" s="29"/>
      <c r="G37" s="227"/>
      <c r="K37" s="276"/>
      <c r="L37"/>
      <c r="M37"/>
      <c r="N37"/>
      <c r="O37"/>
      <c r="P37"/>
      <c r="Q37" s="323"/>
      <c r="R37" s="217"/>
      <c r="S37" s="217"/>
      <c r="T37" s="217"/>
      <c r="U37" s="217"/>
      <c r="V37" s="221"/>
      <c r="W37" s="221"/>
      <c r="X37" s="221"/>
      <c r="Y37" s="221"/>
      <c r="Z37" s="220"/>
      <c r="AA37" s="221"/>
      <c r="AB37" s="220"/>
      <c r="AC37" s="220"/>
      <c r="AD37" s="220"/>
      <c r="AE37" s="220"/>
      <c r="AF37" s="220"/>
      <c r="AG37" s="220"/>
      <c r="AH37" s="220"/>
      <c r="AI37" s="217"/>
      <c r="AJ37" s="217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2"/>
      <c r="BC37" s="222"/>
      <c r="BD37" s="222"/>
      <c r="BE37" s="222"/>
      <c r="BF37" s="222"/>
      <c r="BG37" s="222"/>
    </row>
    <row r="38" spans="2:59" s="13" customFormat="1" x14ac:dyDescent="0.3">
      <c r="B38" s="368"/>
      <c r="E38" s="29"/>
      <c r="F38" s="29"/>
      <c r="G38" s="227"/>
      <c r="K38" s="276"/>
      <c r="L38"/>
      <c r="M38"/>
      <c r="N38"/>
      <c r="O38"/>
      <c r="P38"/>
      <c r="Q38" s="323"/>
      <c r="R38" s="217"/>
      <c r="S38" s="217"/>
      <c r="T38" s="217"/>
      <c r="U38" s="217"/>
      <c r="V38" s="221"/>
      <c r="W38" s="221"/>
      <c r="X38" s="221"/>
      <c r="Y38" s="221"/>
      <c r="Z38" s="220"/>
      <c r="AA38" s="221"/>
      <c r="AB38" s="220"/>
      <c r="AC38" s="220"/>
      <c r="AD38" s="220"/>
      <c r="AE38" s="220"/>
      <c r="AF38" s="220"/>
      <c r="AG38" s="220"/>
      <c r="AH38" s="220"/>
      <c r="AI38" s="217"/>
      <c r="AJ38" s="217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2"/>
      <c r="BC38" s="222"/>
      <c r="BD38" s="222"/>
      <c r="BE38" s="222"/>
      <c r="BF38" s="222"/>
      <c r="BG38" s="222"/>
    </row>
    <row r="39" spans="2:59" s="13" customFormat="1" x14ac:dyDescent="0.3">
      <c r="B39" s="368"/>
      <c r="E39" s="29"/>
      <c r="F39" s="29"/>
      <c r="G39" s="227"/>
      <c r="K39" s="276"/>
      <c r="L39"/>
      <c r="M39"/>
      <c r="N39"/>
      <c r="O39"/>
      <c r="P39"/>
      <c r="Q39" s="323"/>
      <c r="R39" s="217"/>
      <c r="S39" s="217"/>
      <c r="T39" s="217"/>
      <c r="U39" s="217"/>
      <c r="V39" s="221"/>
      <c r="W39" s="221"/>
      <c r="X39" s="221"/>
      <c r="Y39" s="221"/>
      <c r="Z39" s="220"/>
      <c r="AA39" s="221"/>
      <c r="AB39" s="220"/>
      <c r="AC39" s="220"/>
      <c r="AD39" s="220"/>
      <c r="AE39" s="220"/>
      <c r="AF39" s="220"/>
      <c r="AG39" s="220"/>
      <c r="AH39" s="220"/>
      <c r="AI39" s="217"/>
      <c r="AJ39" s="217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2"/>
      <c r="BC39" s="222"/>
      <c r="BD39" s="222"/>
      <c r="BE39" s="222"/>
      <c r="BF39" s="222"/>
      <c r="BG39" s="222"/>
    </row>
    <row r="40" spans="2:59" s="181" customFormat="1" x14ac:dyDescent="0.3">
      <c r="B40" s="367"/>
      <c r="E40" s="174"/>
      <c r="F40" s="174"/>
      <c r="G40" s="252"/>
      <c r="K40" s="278"/>
      <c r="L40"/>
      <c r="M40"/>
      <c r="N40"/>
      <c r="O40"/>
      <c r="P40"/>
      <c r="Q40" s="170"/>
      <c r="R40" s="241"/>
      <c r="S40" s="228"/>
      <c r="T40" s="228"/>
      <c r="U40" s="228"/>
      <c r="V40" s="229"/>
      <c r="W40" s="229"/>
      <c r="X40" s="229"/>
      <c r="Y40" s="229"/>
      <c r="Z40" s="228"/>
      <c r="AA40" s="229"/>
      <c r="AB40" s="228"/>
      <c r="AC40" s="228"/>
      <c r="AD40" s="228"/>
      <c r="AE40" s="228"/>
      <c r="AF40" s="228"/>
      <c r="AG40" s="228"/>
      <c r="AH40" s="228"/>
      <c r="AI40" s="234"/>
      <c r="AJ40" s="234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35"/>
      <c r="BC40" s="235"/>
      <c r="BD40" s="235"/>
      <c r="BE40" s="235"/>
      <c r="BF40" s="235"/>
      <c r="BG40" s="235"/>
    </row>
    <row r="41" spans="2:59" x14ac:dyDescent="0.3">
      <c r="E41" s="51">
        <v>2014</v>
      </c>
      <c r="F41" s="51">
        <v>2015</v>
      </c>
      <c r="G41" s="226">
        <v>2015</v>
      </c>
      <c r="K41" s="240"/>
      <c r="L41"/>
      <c r="M41"/>
      <c r="N41"/>
      <c r="O41"/>
      <c r="P41"/>
      <c r="Q41" s="238"/>
      <c r="R41" s="238"/>
      <c r="S41" s="238"/>
      <c r="T41" s="238"/>
      <c r="U41" s="238"/>
      <c r="V41" s="134"/>
      <c r="W41" s="134"/>
      <c r="X41" s="134"/>
      <c r="Y41" s="134"/>
      <c r="Z41" s="132"/>
      <c r="AA41" s="134"/>
      <c r="AB41" s="132"/>
      <c r="AC41" s="132"/>
      <c r="AD41" s="132"/>
      <c r="AE41" s="132"/>
      <c r="AF41" s="132"/>
      <c r="AG41" s="132"/>
      <c r="AH41" s="132"/>
      <c r="AI41" s="239"/>
      <c r="AJ41" s="239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222"/>
      <c r="BC41" s="222"/>
      <c r="BD41" s="222"/>
      <c r="BE41" s="222"/>
      <c r="BF41" s="222"/>
      <c r="BG41" s="222"/>
    </row>
    <row r="42" spans="2:59" s="13" customFormat="1" x14ac:dyDescent="0.3">
      <c r="B42" s="368"/>
      <c r="E42" s="29" t="s">
        <v>60</v>
      </c>
      <c r="F42" s="29">
        <v>2015</v>
      </c>
      <c r="G42" s="227">
        <v>2015</v>
      </c>
      <c r="K42" s="219"/>
      <c r="L42"/>
      <c r="M42"/>
      <c r="N42"/>
      <c r="O42"/>
      <c r="P42"/>
      <c r="Q42" s="217"/>
      <c r="R42" s="217"/>
      <c r="S42" s="217"/>
      <c r="T42" s="217"/>
      <c r="U42" s="217"/>
      <c r="V42" s="221"/>
      <c r="W42" s="221"/>
      <c r="X42" s="221"/>
      <c r="Y42" s="221"/>
      <c r="Z42" s="220"/>
      <c r="AA42" s="221"/>
      <c r="AB42" s="220"/>
      <c r="AC42" s="220"/>
      <c r="AD42" s="220"/>
      <c r="AE42" s="220"/>
      <c r="AF42" s="220"/>
      <c r="AG42" s="220"/>
      <c r="AH42" s="220"/>
      <c r="AI42" s="218"/>
      <c r="AJ42" s="218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2"/>
      <c r="BC42" s="222"/>
      <c r="BD42" s="222"/>
      <c r="BE42" s="222"/>
      <c r="BF42" s="222"/>
      <c r="BG42" s="222"/>
    </row>
    <row r="43" spans="2:59" s="181" customFormat="1" x14ac:dyDescent="0.3">
      <c r="B43" s="367"/>
      <c r="E43" s="172" t="s">
        <v>64</v>
      </c>
      <c r="F43" s="172" t="s">
        <v>45</v>
      </c>
      <c r="G43" s="225">
        <v>2015</v>
      </c>
      <c r="K43" s="237"/>
      <c r="L43"/>
      <c r="M43"/>
      <c r="N43"/>
      <c r="O43"/>
      <c r="P43"/>
      <c r="Q43" s="236"/>
      <c r="R43" s="236"/>
      <c r="S43" s="236"/>
      <c r="T43" s="236"/>
      <c r="U43" s="236"/>
      <c r="V43" s="229"/>
      <c r="W43" s="229"/>
      <c r="X43" s="229"/>
      <c r="Y43" s="229"/>
      <c r="Z43" s="228"/>
      <c r="AA43" s="229"/>
      <c r="AB43" s="228"/>
      <c r="AC43" s="228"/>
      <c r="AD43" s="228"/>
      <c r="AE43" s="228"/>
      <c r="AF43" s="228"/>
      <c r="AG43" s="228"/>
      <c r="AH43" s="228"/>
      <c r="AI43" s="234"/>
      <c r="AJ43" s="234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30"/>
      <c r="BC43" s="230"/>
      <c r="BD43" s="230"/>
      <c r="BE43" s="230"/>
      <c r="BF43" s="230"/>
      <c r="BG43" s="230"/>
    </row>
    <row r="44" spans="2:59" s="170" customFormat="1" x14ac:dyDescent="0.3">
      <c r="B44" s="369"/>
      <c r="E44" s="38" t="s">
        <v>64</v>
      </c>
      <c r="F44" s="38" t="s">
        <v>45</v>
      </c>
      <c r="G44" s="224">
        <v>2014</v>
      </c>
      <c r="K44" s="233"/>
      <c r="L44"/>
      <c r="M44"/>
      <c r="N44"/>
      <c r="O44"/>
      <c r="P44"/>
      <c r="Q44" s="231"/>
      <c r="R44" s="231"/>
      <c r="S44" s="231"/>
      <c r="T44" s="231"/>
      <c r="U44" s="231"/>
      <c r="V44" s="242"/>
      <c r="W44" s="242"/>
      <c r="X44" s="242"/>
      <c r="Y44" s="242"/>
      <c r="Z44" s="241"/>
      <c r="AA44" s="242"/>
      <c r="AB44" s="241"/>
      <c r="AC44" s="241"/>
      <c r="AD44" s="241"/>
      <c r="AE44" s="241"/>
      <c r="AF44" s="241"/>
      <c r="AG44" s="241"/>
      <c r="AH44" s="241"/>
      <c r="AI44" s="231"/>
      <c r="AJ44" s="23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30"/>
      <c r="BC44" s="230"/>
      <c r="BD44" s="230"/>
      <c r="BE44" s="230"/>
      <c r="BF44" s="230"/>
      <c r="BG44" s="230"/>
    </row>
    <row r="45" spans="2:59" s="170" customFormat="1" x14ac:dyDescent="0.3">
      <c r="B45" s="369"/>
      <c r="E45" s="38" t="s">
        <v>64</v>
      </c>
      <c r="F45" s="38" t="s">
        <v>45</v>
      </c>
      <c r="G45" s="224">
        <v>2014</v>
      </c>
      <c r="K45" s="233"/>
      <c r="L45"/>
      <c r="M45"/>
      <c r="N45"/>
      <c r="O45"/>
      <c r="P45"/>
      <c r="Q45" s="231"/>
      <c r="R45" s="231"/>
      <c r="S45" s="231"/>
      <c r="T45" s="231"/>
      <c r="U45" s="231"/>
      <c r="V45" s="242"/>
      <c r="W45" s="242"/>
      <c r="X45" s="242"/>
      <c r="Y45" s="242"/>
      <c r="Z45" s="241"/>
      <c r="AA45" s="242"/>
      <c r="AB45" s="241"/>
      <c r="AC45" s="241"/>
      <c r="AD45" s="241"/>
      <c r="AE45" s="241"/>
      <c r="AF45" s="241"/>
      <c r="AG45" s="241"/>
      <c r="AH45" s="241"/>
      <c r="AI45" s="231"/>
      <c r="AJ45" s="23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30"/>
      <c r="BC45" s="230"/>
      <c r="BD45" s="230"/>
      <c r="BE45" s="230"/>
      <c r="BF45" s="230"/>
      <c r="BG45" s="230"/>
    </row>
    <row r="46" spans="2:59" s="13" customFormat="1" x14ac:dyDescent="0.3">
      <c r="B46" s="368"/>
      <c r="E46" s="29" t="s">
        <v>64</v>
      </c>
      <c r="F46" s="29" t="s">
        <v>45</v>
      </c>
      <c r="G46" s="227">
        <v>2014</v>
      </c>
      <c r="K46" s="219"/>
      <c r="L46"/>
      <c r="M46"/>
      <c r="N46"/>
      <c r="O46"/>
      <c r="P46"/>
      <c r="Q46" s="217"/>
      <c r="R46" s="217"/>
      <c r="S46" s="217"/>
      <c r="T46" s="217"/>
      <c r="U46" s="217"/>
      <c r="V46" s="221"/>
      <c r="W46" s="221"/>
      <c r="X46" s="221"/>
      <c r="Y46" s="221"/>
      <c r="Z46" s="220"/>
      <c r="AA46" s="221"/>
      <c r="AB46" s="220"/>
      <c r="AC46" s="220"/>
      <c r="AD46" s="220"/>
      <c r="AE46" s="220"/>
      <c r="AF46" s="220"/>
      <c r="AG46" s="220"/>
      <c r="AH46" s="220"/>
      <c r="AI46" s="217"/>
      <c r="AJ46" s="217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2"/>
      <c r="BC46" s="222"/>
      <c r="BD46" s="222"/>
      <c r="BE46" s="222"/>
      <c r="BF46" s="222"/>
      <c r="BG46" s="222"/>
    </row>
    <row r="47" spans="2:59" s="13" customFormat="1" x14ac:dyDescent="0.3">
      <c r="B47" s="368"/>
      <c r="E47" s="29" t="s">
        <v>45</v>
      </c>
      <c r="F47" s="29" t="s">
        <v>45</v>
      </c>
      <c r="G47" s="227">
        <v>2014</v>
      </c>
      <c r="H47" s="283"/>
      <c r="I47" s="276"/>
      <c r="J47" s="276"/>
      <c r="K47" s="219"/>
      <c r="L47"/>
      <c r="M47"/>
      <c r="N47"/>
      <c r="O47"/>
      <c r="P47"/>
      <c r="Q47" s="217"/>
      <c r="R47" s="217"/>
      <c r="S47" s="217"/>
      <c r="T47" s="217"/>
      <c r="U47" s="217"/>
      <c r="V47" s="221"/>
      <c r="W47" s="221"/>
      <c r="X47" s="221"/>
      <c r="Y47" s="221"/>
      <c r="Z47" s="220"/>
      <c r="AA47" s="221"/>
      <c r="AB47" s="220"/>
      <c r="AC47" s="220"/>
      <c r="AD47" s="220"/>
      <c r="AE47" s="220"/>
      <c r="AF47" s="220"/>
      <c r="AG47" s="220"/>
      <c r="AH47" s="220"/>
      <c r="AI47" s="218"/>
      <c r="AJ47" s="218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2"/>
      <c r="BC47" s="222"/>
      <c r="BD47" s="222"/>
      <c r="BE47" s="222"/>
      <c r="BF47" s="222"/>
      <c r="BG47" s="222"/>
    </row>
    <row r="48" spans="2:59" s="13" customFormat="1" x14ac:dyDescent="0.3">
      <c r="B48" s="368"/>
      <c r="E48" s="29" t="s">
        <v>45</v>
      </c>
      <c r="F48" s="29" t="s">
        <v>45</v>
      </c>
      <c r="G48" s="227">
        <v>2015</v>
      </c>
      <c r="H48" s="217"/>
      <c r="I48" s="217"/>
      <c r="J48" s="218"/>
      <c r="K48" s="219"/>
      <c r="L48"/>
      <c r="M48"/>
      <c r="N48"/>
      <c r="O48"/>
      <c r="P48"/>
      <c r="Q48" s="217"/>
      <c r="R48" s="217"/>
      <c r="S48" s="217"/>
      <c r="T48" s="217"/>
      <c r="U48" s="217"/>
      <c r="V48" s="221"/>
      <c r="W48" s="221"/>
      <c r="X48" s="221"/>
      <c r="Y48" s="221"/>
      <c r="Z48" s="223"/>
      <c r="AA48" s="221"/>
      <c r="AB48" s="223"/>
      <c r="AC48" s="223"/>
      <c r="AD48" s="223"/>
      <c r="AE48" s="223"/>
      <c r="AF48" s="223"/>
      <c r="AG48" s="223"/>
      <c r="AH48" s="223"/>
      <c r="AI48" s="218"/>
      <c r="AJ48" s="218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2"/>
      <c r="BC48" s="222"/>
      <c r="BD48" s="222"/>
      <c r="BE48" s="222"/>
      <c r="BF48" s="222"/>
      <c r="BG48" s="222"/>
    </row>
    <row r="49" spans="1:59" s="13" customFormat="1" x14ac:dyDescent="0.3">
      <c r="B49" s="368"/>
      <c r="E49" s="29" t="s">
        <v>45</v>
      </c>
      <c r="F49" s="29" t="s">
        <v>45</v>
      </c>
      <c r="G49" s="227">
        <v>2014</v>
      </c>
      <c r="H49" s="217"/>
      <c r="I49" s="217"/>
      <c r="J49" s="218"/>
      <c r="K49" s="219"/>
      <c r="L49"/>
      <c r="M49"/>
      <c r="N49"/>
      <c r="O49"/>
      <c r="P49"/>
      <c r="Q49" s="217"/>
      <c r="R49" s="217"/>
      <c r="S49" s="217"/>
      <c r="T49" s="217"/>
      <c r="U49" s="217"/>
      <c r="V49" s="221"/>
      <c r="W49" s="221"/>
      <c r="X49" s="221"/>
      <c r="Y49" s="221"/>
      <c r="Z49" s="220"/>
      <c r="AA49" s="221"/>
      <c r="AB49" s="220"/>
      <c r="AC49" s="220"/>
      <c r="AD49" s="220"/>
      <c r="AE49" s="220"/>
      <c r="AF49" s="220"/>
      <c r="AG49" s="220"/>
      <c r="AH49" s="220"/>
      <c r="AI49" s="218"/>
      <c r="AJ49" s="218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2"/>
      <c r="BC49" s="222"/>
      <c r="BD49" s="222"/>
      <c r="BE49" s="222"/>
      <c r="BF49" s="222"/>
      <c r="BG49" s="222"/>
    </row>
    <row r="50" spans="1:59" s="13" customFormat="1" x14ac:dyDescent="0.3">
      <c r="B50" s="368"/>
      <c r="E50" s="29" t="s">
        <v>64</v>
      </c>
      <c r="F50" s="29" t="s">
        <v>45</v>
      </c>
      <c r="G50" s="227">
        <v>2014</v>
      </c>
      <c r="H50" s="217"/>
      <c r="I50" s="217"/>
      <c r="J50" s="217"/>
      <c r="K50" s="219"/>
      <c r="L50"/>
      <c r="M50"/>
      <c r="N50"/>
      <c r="O50"/>
      <c r="P50"/>
      <c r="Q50" s="217"/>
      <c r="R50" s="217"/>
      <c r="S50" s="217"/>
      <c r="T50" s="217"/>
      <c r="U50" s="217"/>
      <c r="V50" s="221"/>
      <c r="W50" s="221"/>
      <c r="X50" s="221"/>
      <c r="Y50" s="221"/>
      <c r="Z50" s="220"/>
      <c r="AA50" s="221"/>
      <c r="AB50" s="220"/>
      <c r="AC50" s="220"/>
      <c r="AD50" s="220"/>
      <c r="AE50" s="220"/>
      <c r="AF50" s="220"/>
      <c r="AG50" s="220"/>
      <c r="AH50" s="220"/>
      <c r="AI50" s="217"/>
      <c r="AJ50" s="217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2"/>
      <c r="BC50" s="222"/>
      <c r="BD50" s="222"/>
      <c r="BE50" s="222"/>
      <c r="BF50" s="222"/>
      <c r="BG50" s="222"/>
    </row>
    <row r="51" spans="1:59" x14ac:dyDescent="0.3">
      <c r="E51" s="51">
        <v>2014</v>
      </c>
      <c r="F51" s="51" t="s">
        <v>45</v>
      </c>
      <c r="G51" s="226" t="s">
        <v>67</v>
      </c>
      <c r="H51" s="238"/>
      <c r="I51" s="238"/>
      <c r="J51" s="239"/>
      <c r="K51" s="240"/>
      <c r="L51"/>
      <c r="M51"/>
      <c r="N51"/>
      <c r="O51"/>
      <c r="P51"/>
      <c r="Q51" s="238"/>
      <c r="R51" s="238"/>
      <c r="S51" s="238"/>
      <c r="T51" s="238"/>
      <c r="U51" s="238"/>
      <c r="V51" s="134"/>
      <c r="W51" s="134"/>
      <c r="X51" s="134"/>
      <c r="Y51" s="134"/>
      <c r="Z51" s="132"/>
      <c r="AA51" s="134"/>
      <c r="AB51" s="132"/>
      <c r="AC51" s="132"/>
      <c r="AD51" s="132"/>
      <c r="AE51" s="132"/>
      <c r="AF51" s="132"/>
      <c r="AG51" s="132"/>
      <c r="AH51" s="132"/>
      <c r="AI51" s="239"/>
      <c r="AJ51" s="239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222"/>
      <c r="BC51" s="222"/>
      <c r="BD51" s="222"/>
      <c r="BE51" s="222"/>
      <c r="BF51" s="222"/>
      <c r="BG51" s="222"/>
    </row>
    <row r="52" spans="1:59" s="13" customFormat="1" x14ac:dyDescent="0.3">
      <c r="B52" s="368"/>
      <c r="E52" s="29"/>
      <c r="F52" s="29"/>
      <c r="G52" s="227"/>
      <c r="H52" s="217"/>
      <c r="I52" s="217"/>
      <c r="J52" s="217"/>
      <c r="K52" s="217"/>
      <c r="L52"/>
      <c r="M52"/>
      <c r="N52"/>
      <c r="O52"/>
      <c r="P52"/>
      <c r="Q52" s="217"/>
      <c r="R52" s="217"/>
      <c r="S52" s="217"/>
      <c r="T52" s="217"/>
      <c r="U52" s="217"/>
      <c r="V52" s="221"/>
      <c r="W52" s="221"/>
      <c r="X52" s="221"/>
      <c r="Y52" s="221"/>
      <c r="Z52" s="220"/>
      <c r="AA52" s="221"/>
      <c r="AB52" s="220"/>
      <c r="AC52" s="220"/>
      <c r="AD52" s="220"/>
      <c r="AE52" s="220"/>
      <c r="AF52" s="220"/>
      <c r="AG52" s="220"/>
      <c r="AH52" s="220"/>
      <c r="AI52" s="217"/>
      <c r="AJ52" s="217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2"/>
      <c r="BC52" s="222"/>
      <c r="BD52" s="222"/>
      <c r="BE52" s="222"/>
      <c r="BF52" s="222"/>
      <c r="BG52" s="222"/>
    </row>
    <row r="53" spans="1:59" x14ac:dyDescent="0.3">
      <c r="L53" s="13"/>
      <c r="M53" s="18"/>
      <c r="N53" s="13"/>
      <c r="BB53" s="23"/>
      <c r="BC53" s="23"/>
      <c r="BD53" s="23"/>
      <c r="BE53" s="23"/>
      <c r="BF53" s="23"/>
      <c r="BG53" s="23"/>
    </row>
    <row r="54" spans="1:59" x14ac:dyDescent="0.3">
      <c r="L54" s="13"/>
      <c r="M54" s="18"/>
      <c r="N54" s="13"/>
      <c r="BB54" s="23"/>
      <c r="BC54" s="23"/>
      <c r="BD54" s="23"/>
      <c r="BE54" s="23"/>
      <c r="BF54" s="23"/>
      <c r="BG54" s="23"/>
    </row>
    <row r="55" spans="1:59" x14ac:dyDescent="0.3">
      <c r="A55"/>
      <c r="B55" s="370"/>
      <c r="C55"/>
      <c r="D55"/>
      <c r="E55"/>
      <c r="F55"/>
      <c r="G55"/>
      <c r="H55"/>
      <c r="I55"/>
      <c r="J55"/>
      <c r="K55"/>
      <c r="L55" s="13"/>
      <c r="M55" s="18"/>
      <c r="N55" s="13"/>
      <c r="BB55" s="23"/>
      <c r="BC55" s="23"/>
      <c r="BD55" s="23"/>
      <c r="BE55" s="23"/>
      <c r="BF55" s="23"/>
      <c r="BG55" s="23"/>
    </row>
    <row r="56" spans="1:59" x14ac:dyDescent="0.3">
      <c r="A56"/>
      <c r="B56" s="370"/>
      <c r="C56"/>
      <c r="D56"/>
      <c r="E56"/>
      <c r="F56"/>
      <c r="G56"/>
      <c r="H56"/>
      <c r="I56"/>
      <c r="J56"/>
      <c r="K56"/>
      <c r="L56" s="13"/>
      <c r="M56" s="18"/>
      <c r="N56" s="13"/>
      <c r="BB56" s="23"/>
      <c r="BC56" s="23"/>
      <c r="BD56" s="23"/>
      <c r="BE56" s="23"/>
      <c r="BF56" s="23"/>
      <c r="BG56" s="23"/>
    </row>
    <row r="57" spans="1:59" x14ac:dyDescent="0.3">
      <c r="A57"/>
      <c r="B57" s="370"/>
      <c r="C57"/>
      <c r="D57"/>
      <c r="E57"/>
      <c r="F57"/>
      <c r="G57"/>
      <c r="H57"/>
      <c r="I57"/>
      <c r="J57"/>
      <c r="K57"/>
      <c r="L57" s="13"/>
      <c r="M57" s="18"/>
      <c r="N57" s="13"/>
      <c r="BB57" s="23"/>
      <c r="BC57" s="23"/>
      <c r="BD57" s="23"/>
      <c r="BE57" s="23"/>
      <c r="BF57" s="23"/>
      <c r="BG57" s="23"/>
    </row>
    <row r="58" spans="1:59" x14ac:dyDescent="0.3">
      <c r="A58"/>
      <c r="B58" s="370"/>
      <c r="C58"/>
      <c r="D58"/>
      <c r="E58"/>
      <c r="F58"/>
      <c r="G58"/>
      <c r="H58"/>
      <c r="I58"/>
      <c r="J58"/>
      <c r="K58"/>
      <c r="L58" s="13"/>
      <c r="M58" s="18"/>
      <c r="N58" s="13"/>
      <c r="BB58" s="23"/>
      <c r="BC58" s="23"/>
      <c r="BD58" s="23"/>
      <c r="BE58" s="23"/>
      <c r="BF58" s="23"/>
      <c r="BG58" s="23"/>
    </row>
    <row r="59" spans="1:59" x14ac:dyDescent="0.3">
      <c r="A59"/>
      <c r="B59" s="370"/>
      <c r="C59"/>
      <c r="D59"/>
      <c r="E59"/>
      <c r="F59"/>
      <c r="G59"/>
      <c r="H59"/>
      <c r="I59"/>
      <c r="J59"/>
      <c r="K59"/>
      <c r="L59" s="13"/>
      <c r="M59" s="18"/>
      <c r="N59" s="13"/>
      <c r="BB59" s="23"/>
      <c r="BC59" s="23"/>
      <c r="BD59" s="23"/>
      <c r="BE59" s="23"/>
      <c r="BF59" s="23"/>
      <c r="BG59" s="23"/>
    </row>
    <row r="60" spans="1:59" x14ac:dyDescent="0.3">
      <c r="A60"/>
      <c r="B60" s="370"/>
      <c r="C60"/>
      <c r="D60"/>
      <c r="E60"/>
      <c r="F60"/>
      <c r="G60"/>
      <c r="H60"/>
      <c r="I60"/>
      <c r="J60"/>
      <c r="K60"/>
      <c r="L60" s="13"/>
      <c r="M60" s="18"/>
      <c r="N60" s="13"/>
      <c r="BB60" s="23"/>
      <c r="BC60" s="23"/>
      <c r="BD60" s="23"/>
      <c r="BE60" s="23"/>
      <c r="BF60" s="23"/>
      <c r="BG60" s="23"/>
    </row>
    <row r="61" spans="1:59" x14ac:dyDescent="0.3">
      <c r="A61"/>
      <c r="B61" s="370"/>
      <c r="C61"/>
      <c r="D61"/>
      <c r="E61"/>
      <c r="F61"/>
      <c r="G61"/>
      <c r="H61"/>
      <c r="I61"/>
      <c r="J61"/>
      <c r="K61"/>
      <c r="L61" s="13"/>
      <c r="M61" s="18"/>
      <c r="N61" s="13"/>
      <c r="BB61" s="23"/>
      <c r="BC61" s="23"/>
      <c r="BD61" s="23"/>
      <c r="BE61" s="23"/>
      <c r="BF61" s="23"/>
      <c r="BG61" s="23"/>
    </row>
    <row r="62" spans="1:59" x14ac:dyDescent="0.3">
      <c r="A62"/>
      <c r="B62" s="370"/>
      <c r="C62"/>
      <c r="D62"/>
      <c r="E62"/>
      <c r="F62"/>
      <c r="G62"/>
      <c r="H62"/>
      <c r="I62"/>
      <c r="J62"/>
      <c r="K62"/>
      <c r="L62" s="13"/>
      <c r="M62" s="18"/>
      <c r="N62" s="13"/>
      <c r="BB62" s="23"/>
      <c r="BC62" s="23"/>
      <c r="BD62" s="23"/>
      <c r="BE62" s="23"/>
      <c r="BF62" s="23"/>
      <c r="BG62" s="23"/>
    </row>
    <row r="63" spans="1:59" x14ac:dyDescent="0.3">
      <c r="A63"/>
      <c r="B63" s="370"/>
      <c r="C63"/>
      <c r="D63"/>
      <c r="E63"/>
      <c r="F63"/>
      <c r="G63"/>
      <c r="H63"/>
      <c r="I63"/>
      <c r="J63"/>
      <c r="K63"/>
      <c r="L63" s="13"/>
      <c r="M63" s="18"/>
      <c r="N63" s="13"/>
      <c r="BB63" s="23"/>
      <c r="BC63" s="23"/>
      <c r="BD63" s="23"/>
      <c r="BE63" s="23"/>
      <c r="BF63" s="23"/>
      <c r="BG63" s="23"/>
    </row>
    <row r="64" spans="1:59" x14ac:dyDescent="0.3">
      <c r="A64"/>
      <c r="B64" s="370"/>
      <c r="C64"/>
      <c r="D64"/>
      <c r="E64"/>
      <c r="F64"/>
      <c r="G64"/>
      <c r="H64"/>
      <c r="I64"/>
      <c r="J64"/>
      <c r="K64"/>
      <c r="L64" s="13"/>
      <c r="M64" s="18"/>
      <c r="N64" s="13"/>
      <c r="BB64" s="23"/>
      <c r="BC64" s="23"/>
      <c r="BD64" s="23"/>
      <c r="BE64" s="23"/>
      <c r="BF64" s="23"/>
      <c r="BG64" s="23"/>
    </row>
    <row r="65" spans="1:59" x14ac:dyDescent="0.3">
      <c r="A65"/>
      <c r="B65" s="370"/>
      <c r="C65"/>
      <c r="D65"/>
      <c r="E65"/>
      <c r="F65"/>
      <c r="G65"/>
      <c r="H65"/>
      <c r="I65"/>
      <c r="J65"/>
      <c r="K65"/>
      <c r="L65" s="13"/>
      <c r="M65" s="18"/>
      <c r="N65" s="13"/>
      <c r="BB65" s="23"/>
      <c r="BC65" s="23"/>
      <c r="BD65" s="23"/>
      <c r="BE65" s="23"/>
      <c r="BF65" s="23"/>
      <c r="BG65" s="23"/>
    </row>
    <row r="66" spans="1:59" x14ac:dyDescent="0.3">
      <c r="A66"/>
      <c r="B66" s="370"/>
      <c r="C66"/>
      <c r="D66"/>
      <c r="E66"/>
      <c r="F66"/>
      <c r="G66"/>
      <c r="H66"/>
      <c r="I66"/>
      <c r="J66"/>
      <c r="K66"/>
      <c r="L66" s="13"/>
      <c r="M66" s="18"/>
      <c r="N66" s="13"/>
      <c r="BB66" s="23"/>
      <c r="BC66" s="23"/>
      <c r="BD66" s="23"/>
      <c r="BE66" s="23"/>
      <c r="BF66" s="23"/>
      <c r="BG66" s="23"/>
    </row>
    <row r="67" spans="1:59" x14ac:dyDescent="0.3">
      <c r="A67"/>
      <c r="B67" s="370"/>
      <c r="C67"/>
      <c r="D67"/>
      <c r="E67"/>
      <c r="F67"/>
      <c r="G67"/>
      <c r="H67"/>
      <c r="I67"/>
      <c r="J67"/>
      <c r="K67"/>
      <c r="L67" s="13"/>
      <c r="M67" s="18"/>
      <c r="N67" s="13"/>
      <c r="BB67" s="23"/>
      <c r="BC67" s="23"/>
      <c r="BD67" s="23"/>
      <c r="BE67" s="23"/>
      <c r="BF67" s="23"/>
      <c r="BG67" s="23"/>
    </row>
    <row r="68" spans="1:59" x14ac:dyDescent="0.3">
      <c r="A68"/>
      <c r="B68" s="370"/>
      <c r="C68"/>
      <c r="D68"/>
      <c r="E68"/>
      <c r="F68"/>
      <c r="G68"/>
      <c r="H68"/>
      <c r="I68"/>
      <c r="J68"/>
      <c r="K68"/>
      <c r="L68" s="13"/>
      <c r="M68" s="18"/>
      <c r="N68" s="13"/>
      <c r="BB68" s="23"/>
      <c r="BC68" s="23"/>
      <c r="BD68" s="23"/>
      <c r="BE68" s="23"/>
      <c r="BF68" s="23"/>
      <c r="BG68" s="23"/>
    </row>
    <row r="69" spans="1:59" x14ac:dyDescent="0.3">
      <c r="A69"/>
      <c r="B69" s="370"/>
      <c r="C69"/>
      <c r="D69"/>
      <c r="E69"/>
      <c r="F69"/>
      <c r="G69"/>
      <c r="H69"/>
      <c r="I69"/>
      <c r="J69"/>
      <c r="K69"/>
      <c r="L69" s="13"/>
      <c r="M69" s="18"/>
      <c r="N69" s="13"/>
      <c r="BB69" s="23"/>
      <c r="BC69" s="23"/>
      <c r="BD69" s="23"/>
      <c r="BE69" s="23"/>
      <c r="BF69" s="23"/>
      <c r="BG69" s="23"/>
    </row>
    <row r="70" spans="1:59" x14ac:dyDescent="0.3">
      <c r="A70"/>
      <c r="B70" s="370"/>
      <c r="C70"/>
      <c r="D70"/>
      <c r="E70"/>
      <c r="F70"/>
      <c r="G70"/>
      <c r="H70"/>
      <c r="I70"/>
      <c r="J70"/>
      <c r="K70"/>
      <c r="L70" s="13"/>
      <c r="M70" s="18"/>
      <c r="N70" s="13"/>
      <c r="BB70" s="23"/>
      <c r="BC70" s="23"/>
      <c r="BD70" s="23"/>
      <c r="BE70" s="23"/>
      <c r="BF70" s="23"/>
      <c r="BG70" s="23"/>
    </row>
  </sheetData>
  <mergeCells count="18">
    <mergeCell ref="BF7:BG7"/>
    <mergeCell ref="BH7:BH8"/>
    <mergeCell ref="BD7:BE7"/>
    <mergeCell ref="BB18:BE18"/>
    <mergeCell ref="D17:I17"/>
    <mergeCell ref="S18:V18"/>
    <mergeCell ref="R6:U6"/>
    <mergeCell ref="BB7:BB8"/>
    <mergeCell ref="A3:C3"/>
    <mergeCell ref="AH4:AP4"/>
    <mergeCell ref="A5:C5"/>
    <mergeCell ref="O5:Q5"/>
    <mergeCell ref="R5:T5"/>
    <mergeCell ref="V5:X5"/>
    <mergeCell ref="Y5:Z5"/>
    <mergeCell ref="H3:J3"/>
    <mergeCell ref="AC4:AE4"/>
    <mergeCell ref="O4:AB4"/>
  </mergeCells>
  <hyperlinks>
    <hyperlink ref="BK15" r:id="rId1"/>
  </hyperlinks>
  <printOptions headings="1"/>
  <pageMargins left="0.25" right="0.25" top="0.65" bottom="0.16" header="0.28999999999999998" footer="0.15"/>
  <pageSetup paperSize="3" scale="58" fitToWidth="2" orientation="landscape" r:id="rId2"/>
  <headerFooter>
    <oddHeader>&amp;C&amp;24&amp;K00B050SCORING WORKSHEET FOR PROJECT SCREENING - EIGHT PROJECTS</oddHeader>
    <oddFooter>&amp;L&amp;F&amp;A&amp;C&amp;14Page &amp;P of &amp;N&amp;Rprinted:&amp;D</oddFooter>
  </headerFooter>
  <colBreaks count="1" manualBreakCount="1">
    <brk id="23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31"/>
  <sheetViews>
    <sheetView workbookViewId="0">
      <selection activeCell="B27" sqref="B27"/>
    </sheetView>
  </sheetViews>
  <sheetFormatPr defaultRowHeight="14.4" x14ac:dyDescent="0.3"/>
  <cols>
    <col min="2" max="2" width="18.44140625" customWidth="1"/>
    <col min="3" max="3" width="30.33203125" customWidth="1"/>
    <col min="4" max="4" width="20.44140625" customWidth="1"/>
  </cols>
  <sheetData>
    <row r="4" spans="2:4" ht="15" thickBot="1" x14ac:dyDescent="0.35"/>
    <row r="5" spans="2:4" ht="15" customHeight="1" thickBot="1" x14ac:dyDescent="0.35">
      <c r="B5" s="533" t="s">
        <v>244</v>
      </c>
      <c r="C5" s="534"/>
      <c r="D5" s="535"/>
    </row>
    <row r="6" spans="2:4" x14ac:dyDescent="0.3">
      <c r="B6" s="275">
        <v>10</v>
      </c>
      <c r="C6" s="325" t="s">
        <v>108</v>
      </c>
      <c r="D6" s="320" t="s">
        <v>107</v>
      </c>
    </row>
    <row r="7" spans="2:4" x14ac:dyDescent="0.3">
      <c r="B7" s="270">
        <v>11</v>
      </c>
      <c r="C7" s="280" t="s">
        <v>97</v>
      </c>
      <c r="D7" s="264" t="s">
        <v>52</v>
      </c>
    </row>
    <row r="8" spans="2:4" x14ac:dyDescent="0.3">
      <c r="B8" s="265">
        <v>12</v>
      </c>
      <c r="C8" s="281" t="s">
        <v>109</v>
      </c>
      <c r="D8" s="269" t="s">
        <v>52</v>
      </c>
    </row>
    <row r="9" spans="2:4" x14ac:dyDescent="0.3">
      <c r="B9" s="270">
        <v>13</v>
      </c>
      <c r="C9" s="280" t="s">
        <v>95</v>
      </c>
      <c r="D9" s="264" t="s">
        <v>52</v>
      </c>
    </row>
    <row r="10" spans="2:4" x14ac:dyDescent="0.3">
      <c r="B10" s="266">
        <v>14</v>
      </c>
      <c r="C10" s="277" t="s">
        <v>66</v>
      </c>
      <c r="D10" s="258" t="s">
        <v>65</v>
      </c>
    </row>
    <row r="11" spans="2:4" x14ac:dyDescent="0.3">
      <c r="B11" s="270">
        <v>15</v>
      </c>
      <c r="C11" s="279" t="s">
        <v>181</v>
      </c>
      <c r="D11" s="261" t="s">
        <v>65</v>
      </c>
    </row>
    <row r="12" spans="2:4" x14ac:dyDescent="0.3">
      <c r="B12" s="265">
        <v>16</v>
      </c>
      <c r="C12" s="256" t="s">
        <v>182</v>
      </c>
      <c r="D12" s="258" t="s">
        <v>65</v>
      </c>
    </row>
    <row r="13" spans="2:4" x14ac:dyDescent="0.3">
      <c r="B13" s="270">
        <v>17</v>
      </c>
      <c r="C13" s="259" t="s">
        <v>183</v>
      </c>
      <c r="D13" s="261" t="s">
        <v>65</v>
      </c>
    </row>
    <row r="14" spans="2:4" ht="15" thickBot="1" x14ac:dyDescent="0.35">
      <c r="B14" s="327">
        <v>18</v>
      </c>
      <c r="C14" s="326" t="s">
        <v>184</v>
      </c>
      <c r="D14" s="321" t="s">
        <v>65</v>
      </c>
    </row>
    <row r="16" spans="2:4" ht="15" thickBot="1" x14ac:dyDescent="0.35"/>
    <row r="17" spans="2:4" ht="15" thickBot="1" x14ac:dyDescent="0.35">
      <c r="B17" s="530" t="s">
        <v>243</v>
      </c>
      <c r="C17" s="531"/>
      <c r="D17" s="532"/>
    </row>
    <row r="18" spans="2:4" x14ac:dyDescent="0.3">
      <c r="B18" s="262">
        <v>19</v>
      </c>
      <c r="C18" s="318" t="s">
        <v>102</v>
      </c>
      <c r="D18" s="361" t="s">
        <v>81</v>
      </c>
    </row>
    <row r="19" spans="2:4" x14ac:dyDescent="0.3">
      <c r="B19" s="265">
        <v>20</v>
      </c>
      <c r="C19" s="277" t="s">
        <v>188</v>
      </c>
      <c r="D19" s="258" t="s">
        <v>187</v>
      </c>
    </row>
    <row r="20" spans="2:4" x14ac:dyDescent="0.3">
      <c r="B20" s="266">
        <v>21</v>
      </c>
      <c r="C20" s="280" t="s">
        <v>94</v>
      </c>
      <c r="D20" s="264" t="s">
        <v>92</v>
      </c>
    </row>
    <row r="21" spans="2:4" x14ac:dyDescent="0.3">
      <c r="B21" s="267">
        <v>22</v>
      </c>
      <c r="C21" s="281" t="s">
        <v>93</v>
      </c>
      <c r="D21" s="269" t="s">
        <v>92</v>
      </c>
    </row>
    <row r="22" spans="2:4" x14ac:dyDescent="0.3">
      <c r="B22" s="270">
        <v>23</v>
      </c>
      <c r="C22" s="279" t="s">
        <v>85</v>
      </c>
      <c r="D22" s="261" t="s">
        <v>84</v>
      </c>
    </row>
    <row r="23" spans="2:4" x14ac:dyDescent="0.3">
      <c r="B23" s="271">
        <v>24</v>
      </c>
      <c r="C23" s="277" t="s">
        <v>104</v>
      </c>
      <c r="D23" s="258" t="s">
        <v>84</v>
      </c>
    </row>
    <row r="24" spans="2:4" x14ac:dyDescent="0.3">
      <c r="B24" s="272">
        <v>25</v>
      </c>
      <c r="C24" s="279" t="s">
        <v>103</v>
      </c>
      <c r="D24" s="261" t="s">
        <v>84</v>
      </c>
    </row>
    <row r="25" spans="2:4" x14ac:dyDescent="0.3">
      <c r="B25" s="265">
        <v>26</v>
      </c>
      <c r="C25" s="281" t="s">
        <v>99</v>
      </c>
      <c r="D25" s="269" t="s">
        <v>55</v>
      </c>
    </row>
    <row r="26" spans="2:4" x14ac:dyDescent="0.3">
      <c r="B26" s="266">
        <v>27</v>
      </c>
      <c r="C26" s="280" t="s">
        <v>58</v>
      </c>
      <c r="D26" s="264" t="s">
        <v>55</v>
      </c>
    </row>
    <row r="27" spans="2:4" x14ac:dyDescent="0.3">
      <c r="B27" s="267">
        <v>28</v>
      </c>
      <c r="C27" s="281" t="s">
        <v>57</v>
      </c>
      <c r="D27" s="269" t="s">
        <v>55</v>
      </c>
    </row>
    <row r="28" spans="2:4" x14ac:dyDescent="0.3">
      <c r="B28" s="270">
        <v>29</v>
      </c>
      <c r="C28" s="280" t="s">
        <v>56</v>
      </c>
      <c r="D28" s="264" t="s">
        <v>55</v>
      </c>
    </row>
    <row r="29" spans="2:4" x14ac:dyDescent="0.3">
      <c r="B29" s="271">
        <v>30</v>
      </c>
      <c r="C29" s="281" t="s">
        <v>98</v>
      </c>
      <c r="D29" s="269" t="s">
        <v>55</v>
      </c>
    </row>
    <row r="30" spans="2:4" x14ac:dyDescent="0.3">
      <c r="B30" s="272">
        <v>31</v>
      </c>
      <c r="C30" s="280" t="s">
        <v>80</v>
      </c>
      <c r="D30" s="264" t="s">
        <v>79</v>
      </c>
    </row>
    <row r="31" spans="2:4" ht="15" thickBot="1" x14ac:dyDescent="0.35">
      <c r="B31" s="273">
        <v>32</v>
      </c>
      <c r="C31" s="285" t="s">
        <v>122</v>
      </c>
      <c r="D31" s="362" t="s">
        <v>62</v>
      </c>
    </row>
  </sheetData>
  <mergeCells count="2">
    <mergeCell ref="B5:D5"/>
    <mergeCell ref="B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BH63"/>
  <sheetViews>
    <sheetView zoomScale="125" zoomScaleNormal="125" zoomScalePageLayoutView="125" workbookViewId="0">
      <selection activeCell="N5" sqref="N5"/>
    </sheetView>
  </sheetViews>
  <sheetFormatPr defaultColWidth="8.6640625" defaultRowHeight="14.4" x14ac:dyDescent="0.3"/>
  <cols>
    <col min="1" max="1" width="5.44140625" style="12" customWidth="1"/>
    <col min="2" max="2" width="27.33203125" style="13" customWidth="1"/>
    <col min="3" max="3" width="19.109375" style="13" customWidth="1"/>
    <col min="4" max="4" width="12.33203125" style="13" customWidth="1"/>
    <col min="5" max="7" width="17.44140625" style="7" hidden="1" customWidth="1"/>
    <col min="8" max="8" width="12.44140625" style="13" customWidth="1"/>
    <col min="9" max="9" width="13.109375" style="13" customWidth="1"/>
    <col min="10" max="10" width="10.6640625" style="13" customWidth="1"/>
    <col min="11" max="11" width="15.109375" style="13" hidden="1" customWidth="1"/>
    <col min="12" max="12" width="15.109375" style="10" customWidth="1"/>
    <col min="13" max="13" width="13.44140625" style="153" customWidth="1"/>
    <col min="14" max="14" width="15.109375" style="10" customWidth="1"/>
    <col min="15" max="15" width="12.109375" style="7" customWidth="1"/>
    <col min="16" max="16" width="9.6640625" style="7" hidden="1" customWidth="1"/>
    <col min="17" max="17" width="12.6640625" style="7" customWidth="1"/>
    <col min="18" max="18" width="14.44140625" style="7" customWidth="1"/>
    <col min="19" max="19" width="13.33203125" style="7" customWidth="1"/>
    <col min="20" max="20" width="17.44140625" style="7" customWidth="1"/>
    <col min="21" max="21" width="12.44140625" style="7" customWidth="1"/>
    <col min="22" max="22" width="15.109375" style="16" hidden="1" customWidth="1"/>
    <col min="23" max="23" width="11.44140625" style="17" customWidth="1"/>
    <col min="24" max="24" width="11.109375" style="17" customWidth="1"/>
    <col min="25" max="25" width="11.44140625" style="17" hidden="1" customWidth="1"/>
    <col min="26" max="26" width="12.6640625" style="7" customWidth="1"/>
    <col min="27" max="27" width="12.6640625" style="17" customWidth="1"/>
    <col min="28" max="28" width="11.109375" style="7" customWidth="1"/>
    <col min="29" max="29" width="16.44140625" style="7" customWidth="1"/>
    <col min="30" max="30" width="12.44140625" style="7" customWidth="1"/>
    <col min="31" max="31" width="13.109375" style="7" customWidth="1"/>
    <col min="32" max="33" width="11.33203125" style="7" hidden="1" customWidth="1"/>
    <col min="34" max="34" width="19.33203125" style="7" customWidth="1"/>
    <col min="35" max="35" width="15.33203125" style="13" customWidth="1"/>
    <col min="36" max="36" width="14.6640625" style="13" customWidth="1"/>
    <col min="37" max="37" width="19.33203125" style="7" customWidth="1"/>
    <col min="38" max="41" width="11.33203125" style="7" hidden="1" customWidth="1"/>
    <col min="42" max="42" width="19.33203125" style="7" customWidth="1"/>
    <col min="43" max="52" width="11.33203125" style="7" hidden="1" customWidth="1"/>
    <col min="53" max="53" width="19.33203125" style="7" customWidth="1"/>
    <col min="54" max="54" width="15.109375" style="25" customWidth="1"/>
    <col min="55" max="55" width="21.109375" customWidth="1"/>
    <col min="56" max="56" width="17" customWidth="1"/>
    <col min="57" max="57" width="35.109375" customWidth="1"/>
    <col min="58" max="58" width="21.109375" customWidth="1"/>
    <col min="59" max="59" width="17" customWidth="1"/>
    <col min="60" max="60" width="35.109375" customWidth="1"/>
  </cols>
  <sheetData>
    <row r="1" spans="1:60" ht="18" x14ac:dyDescent="0.35">
      <c r="A1" s="190" t="s">
        <v>200</v>
      </c>
      <c r="B1" s="77"/>
      <c r="L1" s="13"/>
      <c r="M1" s="18"/>
      <c r="N1" s="13"/>
      <c r="AH1" s="7" t="s">
        <v>32</v>
      </c>
      <c r="AK1" s="7" t="s">
        <v>32</v>
      </c>
      <c r="AP1" s="7" t="s">
        <v>33</v>
      </c>
      <c r="AR1" s="7" t="s">
        <v>33</v>
      </c>
      <c r="BB1" s="23"/>
    </row>
    <row r="2" spans="1:60" ht="15.6" x14ac:dyDescent="0.3">
      <c r="A2" s="76" t="s">
        <v>136</v>
      </c>
      <c r="E2" s="13"/>
      <c r="F2" s="13"/>
      <c r="G2" s="13"/>
      <c r="L2" s="13"/>
      <c r="M2" s="18"/>
      <c r="N2" s="13"/>
      <c r="O2" s="536" t="s">
        <v>6</v>
      </c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8"/>
      <c r="AF2" s="539" t="s">
        <v>15</v>
      </c>
      <c r="AG2" s="540"/>
      <c r="AH2" s="540"/>
      <c r="AI2" s="540"/>
      <c r="AJ2" s="540"/>
      <c r="AK2" s="540"/>
      <c r="AL2" s="540"/>
      <c r="AM2" s="540"/>
      <c r="AN2" s="540"/>
      <c r="AO2" s="540"/>
      <c r="AP2" s="540"/>
      <c r="AQ2" s="540"/>
      <c r="AR2" s="540"/>
      <c r="AS2" s="540"/>
      <c r="AT2" s="540"/>
      <c r="AU2" s="540"/>
      <c r="AV2" s="540"/>
      <c r="AW2" s="540"/>
      <c r="AX2" s="540"/>
      <c r="AY2" s="540"/>
      <c r="AZ2" s="540"/>
      <c r="BA2" s="8" t="s">
        <v>47</v>
      </c>
      <c r="BB2" s="23"/>
    </row>
    <row r="3" spans="1:60" ht="27" customHeight="1" x14ac:dyDescent="0.3">
      <c r="A3" s="76" t="s">
        <v>199</v>
      </c>
      <c r="E3" s="78" t="s">
        <v>8</v>
      </c>
      <c r="F3" s="78" t="s">
        <v>8</v>
      </c>
      <c r="G3" s="78" t="s">
        <v>8</v>
      </c>
      <c r="L3" s="13"/>
      <c r="M3" s="18"/>
      <c r="N3" s="13"/>
      <c r="O3" s="524" t="s">
        <v>137</v>
      </c>
      <c r="P3" s="525"/>
      <c r="Q3" s="541"/>
      <c r="R3" s="20" t="s">
        <v>147</v>
      </c>
      <c r="S3" s="20"/>
      <c r="T3" s="20"/>
      <c r="U3" s="78" t="s">
        <v>140</v>
      </c>
      <c r="V3" s="14" t="s">
        <v>8</v>
      </c>
      <c r="W3" s="524" t="s">
        <v>142</v>
      </c>
      <c r="X3" s="542"/>
      <c r="Y3" s="543"/>
      <c r="Z3" s="78" t="s">
        <v>9</v>
      </c>
      <c r="AA3" s="78" t="s">
        <v>10</v>
      </c>
      <c r="AB3" s="78" t="s">
        <v>11</v>
      </c>
      <c r="AC3" s="78" t="s">
        <v>12</v>
      </c>
      <c r="AD3" s="78" t="s">
        <v>13</v>
      </c>
      <c r="AE3" s="78" t="s">
        <v>14</v>
      </c>
      <c r="AF3" s="5">
        <v>1</v>
      </c>
      <c r="AG3" s="5">
        <v>1</v>
      </c>
      <c r="AH3" s="21" t="s">
        <v>155</v>
      </c>
      <c r="AI3" s="21" t="s">
        <v>157</v>
      </c>
      <c r="AJ3" s="21" t="s">
        <v>158</v>
      </c>
      <c r="AK3" s="21" t="s">
        <v>159</v>
      </c>
      <c r="AL3" s="21" t="s">
        <v>161</v>
      </c>
      <c r="AM3" s="21" t="s">
        <v>162</v>
      </c>
      <c r="AN3" s="21" t="s">
        <v>163</v>
      </c>
      <c r="AO3" s="21" t="s">
        <v>164</v>
      </c>
      <c r="AP3" s="21" t="s">
        <v>161</v>
      </c>
      <c r="AQ3" s="5">
        <v>2</v>
      </c>
      <c r="AR3" s="5">
        <v>1</v>
      </c>
      <c r="AS3" s="5">
        <v>1</v>
      </c>
      <c r="AT3" s="5">
        <v>1</v>
      </c>
      <c r="AU3" s="5">
        <v>1</v>
      </c>
      <c r="AV3" s="5">
        <v>1</v>
      </c>
      <c r="AW3" s="5">
        <v>1</v>
      </c>
      <c r="AX3" s="5">
        <v>1</v>
      </c>
      <c r="AY3" s="5">
        <v>1</v>
      </c>
      <c r="AZ3" s="5">
        <v>1</v>
      </c>
      <c r="BA3" s="5"/>
      <c r="BB3" s="23"/>
    </row>
    <row r="4" spans="1:60" ht="42.75" hidden="1" customHeight="1" x14ac:dyDescent="0.3">
      <c r="E4" s="13"/>
      <c r="F4" s="13"/>
      <c r="G4" s="13"/>
      <c r="L4" s="13"/>
      <c r="M4" s="18"/>
      <c r="N4" s="13"/>
      <c r="O4" s="4" t="s">
        <v>35</v>
      </c>
      <c r="P4" s="4"/>
      <c r="Q4" s="4" t="s">
        <v>35</v>
      </c>
      <c r="R4" s="524" t="s">
        <v>37</v>
      </c>
      <c r="S4" s="525"/>
      <c r="T4" s="525"/>
      <c r="U4" s="526"/>
      <c r="V4" s="15" t="s">
        <v>37</v>
      </c>
      <c r="W4" s="4" t="s">
        <v>38</v>
      </c>
      <c r="X4" s="4" t="s">
        <v>39</v>
      </c>
      <c r="Y4" s="4" t="s">
        <v>120</v>
      </c>
      <c r="Z4" s="4" t="s">
        <v>40</v>
      </c>
      <c r="AA4" s="4" t="s">
        <v>41</v>
      </c>
      <c r="AB4" s="4" t="s">
        <v>49</v>
      </c>
      <c r="AC4" s="4" t="s">
        <v>42</v>
      </c>
      <c r="AD4" s="4" t="s">
        <v>43</v>
      </c>
      <c r="AE4" s="4" t="s">
        <v>44</v>
      </c>
      <c r="AF4" s="5"/>
      <c r="AG4" s="5"/>
      <c r="AH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6" t="s">
        <v>48</v>
      </c>
      <c r="BB4" s="23"/>
    </row>
    <row r="5" spans="1:60" s="1" customFormat="1" ht="75" customHeight="1" thickBot="1" x14ac:dyDescent="0.35">
      <c r="A5" s="72" t="s">
        <v>46</v>
      </c>
      <c r="B5" s="73" t="s">
        <v>116</v>
      </c>
      <c r="C5" s="72" t="s">
        <v>115</v>
      </c>
      <c r="D5" s="74" t="s">
        <v>114</v>
      </c>
      <c r="E5" s="75" t="s">
        <v>113</v>
      </c>
      <c r="F5" s="75" t="s">
        <v>112</v>
      </c>
      <c r="G5" s="75" t="s">
        <v>128</v>
      </c>
      <c r="H5" s="74" t="s">
        <v>148</v>
      </c>
      <c r="I5" s="74" t="s">
        <v>117</v>
      </c>
      <c r="J5" s="74" t="s">
        <v>145</v>
      </c>
      <c r="K5" s="74" t="s">
        <v>111</v>
      </c>
      <c r="L5" s="74" t="s">
        <v>53</v>
      </c>
      <c r="M5" s="151" t="s">
        <v>192</v>
      </c>
      <c r="N5" s="74" t="s">
        <v>193</v>
      </c>
      <c r="O5" s="78" t="s">
        <v>146</v>
      </c>
      <c r="P5" s="9" t="s">
        <v>7</v>
      </c>
      <c r="Q5" s="78" t="s">
        <v>169</v>
      </c>
      <c r="R5" s="78" t="s">
        <v>138</v>
      </c>
      <c r="S5" s="78" t="s">
        <v>139</v>
      </c>
      <c r="T5" s="78" t="s">
        <v>141</v>
      </c>
      <c r="U5" s="78" t="s">
        <v>34</v>
      </c>
      <c r="V5" s="14" t="s">
        <v>36</v>
      </c>
      <c r="W5" s="78" t="s">
        <v>143</v>
      </c>
      <c r="X5" s="78" t="s">
        <v>144</v>
      </c>
      <c r="Y5" s="78"/>
      <c r="Z5" s="9" t="s">
        <v>149</v>
      </c>
      <c r="AA5" s="78" t="s">
        <v>150</v>
      </c>
      <c r="AB5" s="9" t="s">
        <v>151</v>
      </c>
      <c r="AC5" s="9" t="s">
        <v>152</v>
      </c>
      <c r="AD5" s="9" t="s">
        <v>153</v>
      </c>
      <c r="AE5" s="9" t="s">
        <v>154</v>
      </c>
      <c r="AF5" s="5" t="s">
        <v>16</v>
      </c>
      <c r="AG5" s="5" t="s">
        <v>17</v>
      </c>
      <c r="AH5" s="6" t="s">
        <v>156</v>
      </c>
      <c r="AI5" s="27" t="s">
        <v>167</v>
      </c>
      <c r="AJ5" s="27" t="s">
        <v>168</v>
      </c>
      <c r="AK5" s="6" t="s">
        <v>160</v>
      </c>
      <c r="AL5" s="6" t="s">
        <v>18</v>
      </c>
      <c r="AM5" s="6" t="s">
        <v>19</v>
      </c>
      <c r="AN5" s="6" t="s">
        <v>20</v>
      </c>
      <c r="AO5" s="6" t="s">
        <v>21</v>
      </c>
      <c r="AP5" s="6" t="s">
        <v>165</v>
      </c>
      <c r="AQ5" s="6" t="s">
        <v>22</v>
      </c>
      <c r="AR5" s="6" t="s">
        <v>23</v>
      </c>
      <c r="AS5" s="6" t="s">
        <v>24</v>
      </c>
      <c r="AT5" s="6" t="s">
        <v>25</v>
      </c>
      <c r="AU5" s="6" t="s">
        <v>26</v>
      </c>
      <c r="AV5" s="6" t="s">
        <v>27</v>
      </c>
      <c r="AW5" s="6" t="s">
        <v>28</v>
      </c>
      <c r="AX5" s="6" t="s">
        <v>29</v>
      </c>
      <c r="AY5" s="6" t="s">
        <v>30</v>
      </c>
      <c r="AZ5" s="5" t="s">
        <v>31</v>
      </c>
      <c r="BA5" s="28" t="s">
        <v>172</v>
      </c>
      <c r="BB5" s="14" t="s">
        <v>170</v>
      </c>
      <c r="BC5" s="2" t="s">
        <v>0</v>
      </c>
      <c r="BD5" s="2" t="s">
        <v>2</v>
      </c>
      <c r="BE5" s="2" t="s">
        <v>1</v>
      </c>
      <c r="BF5" s="2" t="s">
        <v>3</v>
      </c>
      <c r="BG5" s="2" t="s">
        <v>4</v>
      </c>
      <c r="BH5" s="2" t="s">
        <v>5</v>
      </c>
    </row>
    <row r="6" spans="1:60" s="161" customFormat="1" ht="34.200000000000003" customHeight="1" x14ac:dyDescent="0.3">
      <c r="A6" s="162" t="s">
        <v>196</v>
      </c>
      <c r="B6" s="154"/>
      <c r="C6" s="155"/>
      <c r="D6" s="156"/>
      <c r="E6" s="157"/>
      <c r="F6" s="157"/>
      <c r="G6" s="157"/>
      <c r="H6" s="156"/>
      <c r="I6" s="156"/>
      <c r="J6" s="156"/>
      <c r="K6" s="156"/>
      <c r="L6" s="156"/>
      <c r="M6" s="158"/>
      <c r="N6" s="156"/>
      <c r="O6" s="157"/>
      <c r="P6" s="58"/>
      <c r="Q6" s="157"/>
      <c r="R6" s="157"/>
      <c r="S6" s="157"/>
      <c r="T6" s="157"/>
      <c r="U6" s="157"/>
      <c r="V6" s="59"/>
      <c r="W6" s="157"/>
      <c r="X6" s="157"/>
      <c r="Y6" s="157"/>
      <c r="Z6" s="58"/>
      <c r="AA6" s="157"/>
      <c r="AB6" s="58"/>
      <c r="AC6" s="58"/>
      <c r="AD6" s="58"/>
      <c r="AE6" s="58"/>
      <c r="AF6" s="159"/>
      <c r="AG6" s="159"/>
      <c r="AH6" s="28"/>
      <c r="AI6" s="156"/>
      <c r="AJ6" s="156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159"/>
      <c r="BA6" s="28"/>
      <c r="BB6" s="59"/>
      <c r="BC6" s="160"/>
      <c r="BD6" s="160"/>
      <c r="BE6" s="160"/>
      <c r="BF6" s="160"/>
      <c r="BG6" s="160"/>
      <c r="BH6" s="160"/>
    </row>
    <row r="7" spans="1:60" s="170" customFormat="1" x14ac:dyDescent="0.3">
      <c r="A7" s="38">
        <v>1</v>
      </c>
      <c r="B7" s="163" t="s">
        <v>174</v>
      </c>
      <c r="C7" s="38" t="s">
        <v>175</v>
      </c>
      <c r="D7" s="38" t="s">
        <v>78</v>
      </c>
      <c r="E7" s="38" t="s">
        <v>64</v>
      </c>
      <c r="F7" s="38" t="s">
        <v>45</v>
      </c>
      <c r="G7" s="38">
        <v>2014</v>
      </c>
      <c r="H7" s="38">
        <v>2014</v>
      </c>
      <c r="I7" s="38">
        <v>2015</v>
      </c>
      <c r="J7" s="38">
        <v>5500</v>
      </c>
      <c r="K7" s="164">
        <f>J7/1120</f>
        <v>4.9107142857142856</v>
      </c>
      <c r="L7" s="165">
        <v>21500000</v>
      </c>
      <c r="M7" s="165"/>
      <c r="N7" s="165"/>
      <c r="O7" s="38"/>
      <c r="P7" s="166"/>
      <c r="Q7" s="38"/>
      <c r="R7" s="38"/>
      <c r="S7" s="38"/>
      <c r="T7" s="38"/>
      <c r="U7" s="38"/>
      <c r="V7" s="167"/>
      <c r="W7" s="168"/>
      <c r="X7" s="168"/>
      <c r="Y7" s="168"/>
      <c r="Z7" s="166"/>
      <c r="AA7" s="168"/>
      <c r="AB7" s="166"/>
      <c r="AC7" s="166"/>
      <c r="AD7" s="166"/>
      <c r="AE7" s="166"/>
      <c r="AF7" s="166"/>
      <c r="AG7" s="166"/>
      <c r="AH7" s="166"/>
      <c r="AI7" s="38"/>
      <c r="AJ7" s="38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9">
        <f t="shared" ref="BB7:BB23" si="0">SUM(O7:BA7)</f>
        <v>0</v>
      </c>
    </row>
    <row r="8" spans="1:60" s="170" customFormat="1" x14ac:dyDescent="0.3">
      <c r="A8" s="38">
        <v>2</v>
      </c>
      <c r="B8" s="163" t="s">
        <v>123</v>
      </c>
      <c r="C8" s="38" t="s">
        <v>76</v>
      </c>
      <c r="D8" s="38" t="s">
        <v>69</v>
      </c>
      <c r="E8" s="38">
        <v>2014</v>
      </c>
      <c r="F8" s="38" t="s">
        <v>45</v>
      </c>
      <c r="G8" s="38" t="s">
        <v>60</v>
      </c>
      <c r="H8" s="38">
        <v>2015</v>
      </c>
      <c r="I8" s="38">
        <v>2016</v>
      </c>
      <c r="J8" s="171">
        <v>224</v>
      </c>
      <c r="K8" s="164">
        <f>J8/1120</f>
        <v>0.2</v>
      </c>
      <c r="L8" s="165">
        <v>5000000</v>
      </c>
      <c r="M8" s="165"/>
      <c r="N8" s="165"/>
      <c r="O8" s="38"/>
      <c r="P8" s="166"/>
      <c r="Q8" s="38"/>
      <c r="R8" s="38"/>
      <c r="S8" s="38"/>
      <c r="T8" s="38"/>
      <c r="U8" s="38"/>
      <c r="V8" s="167"/>
      <c r="W8" s="168"/>
      <c r="X8" s="168"/>
      <c r="Y8" s="168"/>
      <c r="Z8" s="166"/>
      <c r="AA8" s="168"/>
      <c r="AB8" s="166"/>
      <c r="AC8" s="166"/>
      <c r="AD8" s="168"/>
      <c r="AE8" s="166"/>
      <c r="AF8" s="166"/>
      <c r="AG8" s="166"/>
      <c r="AH8" s="166"/>
      <c r="AI8" s="171"/>
      <c r="AJ8" s="171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9">
        <f t="shared" si="0"/>
        <v>0</v>
      </c>
    </row>
    <row r="9" spans="1:60" s="170" customFormat="1" x14ac:dyDescent="0.3">
      <c r="A9" s="38">
        <v>3</v>
      </c>
      <c r="B9" s="163" t="s">
        <v>71</v>
      </c>
      <c r="C9" s="38" t="s">
        <v>70</v>
      </c>
      <c r="D9" s="38" t="s">
        <v>69</v>
      </c>
      <c r="E9" s="38">
        <v>2014</v>
      </c>
      <c r="F9" s="38" t="s">
        <v>45</v>
      </c>
      <c r="G9" s="38">
        <v>2015</v>
      </c>
      <c r="H9" s="38">
        <v>2017</v>
      </c>
      <c r="I9" s="38"/>
      <c r="J9" s="171">
        <v>900</v>
      </c>
      <c r="K9" s="164">
        <f>(J9/1120)*0.85</f>
        <v>0.6830357142857143</v>
      </c>
      <c r="L9" s="165">
        <v>35000000</v>
      </c>
      <c r="M9" s="165"/>
      <c r="N9" s="165"/>
      <c r="O9" s="38"/>
      <c r="P9" s="166"/>
      <c r="Q9" s="38"/>
      <c r="R9" s="38"/>
      <c r="S9" s="38"/>
      <c r="T9" s="38"/>
      <c r="U9" s="38"/>
      <c r="V9" s="167"/>
      <c r="W9" s="168"/>
      <c r="X9" s="168"/>
      <c r="Y9" s="168"/>
      <c r="Z9" s="166"/>
      <c r="AA9" s="168"/>
      <c r="AB9" s="166"/>
      <c r="AC9" s="166"/>
      <c r="AD9" s="166"/>
      <c r="AE9" s="166"/>
      <c r="AF9" s="166"/>
      <c r="AG9" s="166"/>
      <c r="AH9" s="166"/>
      <c r="AI9" s="171"/>
      <c r="AJ9" s="171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9">
        <f t="shared" si="0"/>
        <v>0</v>
      </c>
    </row>
    <row r="10" spans="1:60" s="181" customFormat="1" x14ac:dyDescent="0.3">
      <c r="A10" s="38">
        <v>4</v>
      </c>
      <c r="B10" s="163" t="s">
        <v>178</v>
      </c>
      <c r="C10" s="172" t="s">
        <v>179</v>
      </c>
      <c r="D10" s="172" t="s">
        <v>50</v>
      </c>
      <c r="E10" s="174"/>
      <c r="F10" s="174"/>
      <c r="G10" s="174"/>
      <c r="H10" s="172">
        <v>2016</v>
      </c>
      <c r="I10" s="172" t="s">
        <v>180</v>
      </c>
      <c r="J10" s="175">
        <v>6500</v>
      </c>
      <c r="K10" s="176"/>
      <c r="L10" s="177">
        <v>15000000</v>
      </c>
      <c r="M10" s="177"/>
      <c r="N10" s="177"/>
      <c r="O10" s="174"/>
      <c r="P10" s="174"/>
      <c r="Q10" s="174"/>
      <c r="R10" s="174"/>
      <c r="S10" s="174"/>
      <c r="T10" s="174"/>
      <c r="U10" s="174"/>
      <c r="V10" s="178"/>
      <c r="W10" s="179"/>
      <c r="X10" s="179"/>
      <c r="Y10" s="179"/>
      <c r="Z10" s="174"/>
      <c r="AA10" s="179"/>
      <c r="AB10" s="174"/>
      <c r="AC10" s="174"/>
      <c r="AD10" s="174"/>
      <c r="AE10" s="174"/>
      <c r="AF10" s="174"/>
      <c r="AG10" s="174"/>
      <c r="AH10" s="174"/>
      <c r="AI10" s="175"/>
      <c r="AJ10" s="175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80"/>
    </row>
    <row r="11" spans="1:60" s="170" customFormat="1" x14ac:dyDescent="0.3">
      <c r="A11" s="38">
        <v>5</v>
      </c>
      <c r="B11" s="163" t="s">
        <v>66</v>
      </c>
      <c r="C11" s="38" t="s">
        <v>65</v>
      </c>
      <c r="D11" s="38" t="s">
        <v>54</v>
      </c>
      <c r="E11" s="38" t="s">
        <v>64</v>
      </c>
      <c r="F11" s="38" t="s">
        <v>45</v>
      </c>
      <c r="G11" s="38" t="s">
        <v>130</v>
      </c>
      <c r="H11" s="38">
        <v>2017</v>
      </c>
      <c r="I11" s="38">
        <v>2020</v>
      </c>
      <c r="J11" s="171">
        <v>1120</v>
      </c>
      <c r="K11" s="164">
        <f>J11/1120</f>
        <v>1</v>
      </c>
      <c r="L11" s="165">
        <v>1500000</v>
      </c>
      <c r="M11" s="165"/>
      <c r="N11" s="165"/>
      <c r="O11" s="38"/>
      <c r="P11" s="166"/>
      <c r="Q11" s="38"/>
      <c r="R11" s="38"/>
      <c r="S11" s="38"/>
      <c r="T11" s="38"/>
      <c r="U11" s="38"/>
      <c r="V11" s="167"/>
      <c r="W11" s="168"/>
      <c r="X11" s="168"/>
      <c r="Y11" s="168"/>
      <c r="Z11" s="166"/>
      <c r="AA11" s="168"/>
      <c r="AB11" s="166"/>
      <c r="AC11" s="166"/>
      <c r="AD11" s="166"/>
      <c r="AE11" s="166"/>
      <c r="AF11" s="166"/>
      <c r="AG11" s="166"/>
      <c r="AH11" s="166"/>
      <c r="AI11" s="171"/>
      <c r="AJ11" s="171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9">
        <f>SUM(O11:BA11)</f>
        <v>0</v>
      </c>
    </row>
    <row r="12" spans="1:60" s="181" customFormat="1" x14ac:dyDescent="0.3">
      <c r="A12" s="38">
        <v>6</v>
      </c>
      <c r="B12" s="163" t="s">
        <v>181</v>
      </c>
      <c r="C12" s="172" t="s">
        <v>65</v>
      </c>
      <c r="D12" s="172" t="s">
        <v>54</v>
      </c>
      <c r="E12" s="174"/>
      <c r="F12" s="174"/>
      <c r="G12" s="174"/>
      <c r="H12" s="172">
        <v>2017</v>
      </c>
      <c r="I12" s="172">
        <v>2020</v>
      </c>
      <c r="J12" s="175">
        <v>4200</v>
      </c>
      <c r="K12" s="176"/>
      <c r="L12" s="177">
        <v>65000000</v>
      </c>
      <c r="M12" s="177"/>
      <c r="N12" s="177"/>
      <c r="O12" s="174"/>
      <c r="P12" s="174"/>
      <c r="Q12" s="174"/>
      <c r="R12" s="174"/>
      <c r="S12" s="174"/>
      <c r="T12" s="174"/>
      <c r="U12" s="174"/>
      <c r="V12" s="178"/>
      <c r="W12" s="179"/>
      <c r="X12" s="179"/>
      <c r="Y12" s="179"/>
      <c r="Z12" s="174"/>
      <c r="AA12" s="179"/>
      <c r="AB12" s="174"/>
      <c r="AC12" s="174"/>
      <c r="AD12" s="174"/>
      <c r="AE12" s="174"/>
      <c r="AF12" s="174"/>
      <c r="AG12" s="174"/>
      <c r="AH12" s="174"/>
      <c r="AI12" s="175"/>
      <c r="AJ12" s="175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80"/>
    </row>
    <row r="13" spans="1:60" s="181" customFormat="1" x14ac:dyDescent="0.3">
      <c r="A13" s="38">
        <v>7</v>
      </c>
      <c r="B13" s="163" t="s">
        <v>182</v>
      </c>
      <c r="C13" s="172" t="s">
        <v>65</v>
      </c>
      <c r="D13" s="172" t="s">
        <v>54</v>
      </c>
      <c r="E13" s="174"/>
      <c r="F13" s="174"/>
      <c r="G13" s="174"/>
      <c r="H13" s="172">
        <v>2017</v>
      </c>
      <c r="I13" s="172">
        <v>2020</v>
      </c>
      <c r="J13" s="175">
        <v>5600</v>
      </c>
      <c r="K13" s="176"/>
      <c r="L13" s="177">
        <v>140000000</v>
      </c>
      <c r="M13" s="177"/>
      <c r="N13" s="177"/>
      <c r="O13" s="174"/>
      <c r="P13" s="174"/>
      <c r="Q13" s="174"/>
      <c r="R13" s="174"/>
      <c r="S13" s="174"/>
      <c r="T13" s="174"/>
      <c r="U13" s="174"/>
      <c r="V13" s="178"/>
      <c r="W13" s="179"/>
      <c r="X13" s="179"/>
      <c r="Y13" s="179"/>
      <c r="Z13" s="174"/>
      <c r="AA13" s="179"/>
      <c r="AB13" s="174"/>
      <c r="AC13" s="174"/>
      <c r="AD13" s="174"/>
      <c r="AE13" s="174"/>
      <c r="AF13" s="174"/>
      <c r="AG13" s="174"/>
      <c r="AH13" s="174"/>
      <c r="AI13" s="175"/>
      <c r="AJ13" s="175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80"/>
    </row>
    <row r="14" spans="1:60" s="181" customFormat="1" x14ac:dyDescent="0.3">
      <c r="A14" s="38">
        <v>8</v>
      </c>
      <c r="B14" s="173" t="s">
        <v>183</v>
      </c>
      <c r="C14" s="172" t="s">
        <v>65</v>
      </c>
      <c r="D14" s="172" t="s">
        <v>54</v>
      </c>
      <c r="E14" s="174"/>
      <c r="F14" s="174"/>
      <c r="G14" s="174"/>
      <c r="H14" s="172">
        <v>2017</v>
      </c>
      <c r="I14" s="172">
        <v>2020</v>
      </c>
      <c r="J14" s="175">
        <v>20200</v>
      </c>
      <c r="K14" s="176"/>
      <c r="L14" s="177">
        <v>261000000</v>
      </c>
      <c r="M14" s="177"/>
      <c r="N14" s="177"/>
      <c r="O14" s="174"/>
      <c r="P14" s="174"/>
      <c r="Q14" s="174"/>
      <c r="R14" s="174"/>
      <c r="S14" s="174"/>
      <c r="T14" s="174"/>
      <c r="U14" s="174"/>
      <c r="V14" s="178"/>
      <c r="W14" s="179"/>
      <c r="X14" s="179"/>
      <c r="Y14" s="179"/>
      <c r="Z14" s="174"/>
      <c r="AA14" s="179"/>
      <c r="AB14" s="174"/>
      <c r="AC14" s="174"/>
      <c r="AD14" s="174"/>
      <c r="AE14" s="174"/>
      <c r="AF14" s="174"/>
      <c r="AG14" s="174"/>
      <c r="AH14" s="174"/>
      <c r="AI14" s="175"/>
      <c r="AJ14" s="175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80"/>
    </row>
    <row r="15" spans="1:60" s="181" customFormat="1" x14ac:dyDescent="0.3">
      <c r="A15" s="38">
        <v>9</v>
      </c>
      <c r="B15" s="173" t="s">
        <v>184</v>
      </c>
      <c r="C15" s="172" t="s">
        <v>65</v>
      </c>
      <c r="D15" s="172" t="s">
        <v>54</v>
      </c>
      <c r="E15" s="174"/>
      <c r="F15" s="174"/>
      <c r="G15" s="174"/>
      <c r="H15" s="172">
        <v>2017</v>
      </c>
      <c r="I15" s="172">
        <v>2020</v>
      </c>
      <c r="J15" s="175">
        <v>5000</v>
      </c>
      <c r="K15" s="176"/>
      <c r="L15" s="177">
        <v>121000000</v>
      </c>
      <c r="M15" s="177"/>
      <c r="N15" s="177"/>
      <c r="O15" s="174"/>
      <c r="P15" s="174"/>
      <c r="Q15" s="174"/>
      <c r="R15" s="174"/>
      <c r="S15" s="174"/>
      <c r="T15" s="174"/>
      <c r="U15" s="174"/>
      <c r="V15" s="178"/>
      <c r="W15" s="179"/>
      <c r="X15" s="179"/>
      <c r="Y15" s="179"/>
      <c r="Z15" s="174"/>
      <c r="AA15" s="179"/>
      <c r="AB15" s="174"/>
      <c r="AC15" s="174"/>
      <c r="AD15" s="174"/>
      <c r="AE15" s="174"/>
      <c r="AF15" s="174"/>
      <c r="AG15" s="174"/>
      <c r="AH15" s="174"/>
      <c r="AI15" s="175"/>
      <c r="AJ15" s="175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80"/>
    </row>
    <row r="16" spans="1:60" s="181" customFormat="1" x14ac:dyDescent="0.3">
      <c r="A16" s="38">
        <v>10</v>
      </c>
      <c r="B16" s="173" t="s">
        <v>185</v>
      </c>
      <c r="C16" s="172" t="s">
        <v>186</v>
      </c>
      <c r="D16" s="172" t="s">
        <v>54</v>
      </c>
      <c r="E16" s="174"/>
      <c r="F16" s="174"/>
      <c r="G16" s="174"/>
      <c r="H16" s="172">
        <v>2016</v>
      </c>
      <c r="I16" s="172">
        <v>2018</v>
      </c>
      <c r="J16" s="175">
        <v>1800</v>
      </c>
      <c r="K16" s="176"/>
      <c r="L16" s="177">
        <v>18000000</v>
      </c>
      <c r="M16" s="177"/>
      <c r="N16" s="177"/>
      <c r="O16" s="174"/>
      <c r="P16" s="174"/>
      <c r="Q16" s="174"/>
      <c r="R16" s="174"/>
      <c r="S16" s="174"/>
      <c r="T16" s="174"/>
      <c r="U16" s="174"/>
      <c r="V16" s="178"/>
      <c r="W16" s="179"/>
      <c r="X16" s="179"/>
      <c r="Y16" s="179"/>
      <c r="Z16" s="174"/>
      <c r="AA16" s="179"/>
      <c r="AB16" s="174"/>
      <c r="AC16" s="174"/>
      <c r="AD16" s="174"/>
      <c r="AE16" s="174"/>
      <c r="AF16" s="174"/>
      <c r="AG16" s="174"/>
      <c r="AH16" s="174"/>
      <c r="AI16" s="175"/>
      <c r="AJ16" s="175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80"/>
    </row>
    <row r="17" spans="1:54" s="181" customFormat="1" x14ac:dyDescent="0.3">
      <c r="A17" s="38">
        <v>11</v>
      </c>
      <c r="B17" s="173" t="s">
        <v>191</v>
      </c>
      <c r="C17" s="172" t="s">
        <v>189</v>
      </c>
      <c r="D17" s="172" t="s">
        <v>78</v>
      </c>
      <c r="E17" s="174"/>
      <c r="F17" s="174"/>
      <c r="G17" s="174"/>
      <c r="H17" s="172">
        <v>2017</v>
      </c>
      <c r="I17" s="172">
        <v>2019</v>
      </c>
      <c r="J17" s="175">
        <v>100</v>
      </c>
      <c r="K17" s="176"/>
      <c r="L17" s="177">
        <v>3000000</v>
      </c>
      <c r="M17" s="177"/>
      <c r="N17" s="177"/>
      <c r="O17" s="174"/>
      <c r="P17" s="174"/>
      <c r="Q17" s="174"/>
      <c r="R17" s="174"/>
      <c r="S17" s="174"/>
      <c r="T17" s="174"/>
      <c r="U17" s="174"/>
      <c r="V17" s="178"/>
      <c r="W17" s="179"/>
      <c r="X17" s="179"/>
      <c r="Y17" s="179"/>
      <c r="Z17" s="174"/>
      <c r="AA17" s="179"/>
      <c r="AB17" s="174"/>
      <c r="AC17" s="174"/>
      <c r="AD17" s="174"/>
      <c r="AE17" s="174"/>
      <c r="AF17" s="174"/>
      <c r="AG17" s="174"/>
      <c r="AH17" s="174"/>
      <c r="AI17" s="175"/>
      <c r="AJ17" s="175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80"/>
    </row>
    <row r="18" spans="1:54" s="181" customFormat="1" x14ac:dyDescent="0.3">
      <c r="A18" s="38">
        <v>12</v>
      </c>
      <c r="B18" s="173" t="s">
        <v>73</v>
      </c>
      <c r="C18" s="172" t="s">
        <v>72</v>
      </c>
      <c r="D18" s="172" t="s">
        <v>69</v>
      </c>
      <c r="E18" s="172">
        <v>2015</v>
      </c>
      <c r="F18" s="172" t="s">
        <v>46</v>
      </c>
      <c r="G18" s="172" t="s">
        <v>60</v>
      </c>
      <c r="H18" s="172" t="s">
        <v>59</v>
      </c>
      <c r="I18" s="172"/>
      <c r="J18" s="175">
        <v>42</v>
      </c>
      <c r="K18" s="176">
        <v>0</v>
      </c>
      <c r="L18" s="165">
        <v>5780000</v>
      </c>
      <c r="M18" s="165"/>
      <c r="N18" s="165"/>
      <c r="O18" s="172"/>
      <c r="P18" s="174"/>
      <c r="Q18" s="172"/>
      <c r="R18" s="172"/>
      <c r="S18" s="172"/>
      <c r="T18" s="172"/>
      <c r="U18" s="172"/>
      <c r="V18" s="178"/>
      <c r="W18" s="179"/>
      <c r="X18" s="179"/>
      <c r="Y18" s="179"/>
      <c r="Z18" s="174"/>
      <c r="AA18" s="179"/>
      <c r="AB18" s="174"/>
      <c r="AC18" s="174"/>
      <c r="AD18" s="174"/>
      <c r="AE18" s="174"/>
      <c r="AF18" s="174"/>
      <c r="AG18" s="174"/>
      <c r="AH18" s="174"/>
      <c r="AI18" s="175"/>
      <c r="AJ18" s="175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69">
        <f>SUM(O18:BA18)</f>
        <v>0</v>
      </c>
    </row>
    <row r="19" spans="1:54" s="170" customFormat="1" x14ac:dyDescent="0.3">
      <c r="A19" s="38">
        <v>13</v>
      </c>
      <c r="B19" s="163" t="s">
        <v>74</v>
      </c>
      <c r="C19" s="38" t="s">
        <v>72</v>
      </c>
      <c r="D19" s="38" t="s">
        <v>69</v>
      </c>
      <c r="E19" s="38" t="s">
        <v>60</v>
      </c>
      <c r="F19" s="38" t="s">
        <v>45</v>
      </c>
      <c r="G19" s="38" t="s">
        <v>60</v>
      </c>
      <c r="H19" s="38">
        <v>2015</v>
      </c>
      <c r="I19" s="38">
        <v>2016</v>
      </c>
      <c r="J19" s="171">
        <v>2352</v>
      </c>
      <c r="K19" s="164">
        <v>2.1</v>
      </c>
      <c r="L19" s="165">
        <v>10900000</v>
      </c>
      <c r="M19" s="165"/>
      <c r="N19" s="165"/>
      <c r="O19" s="38"/>
      <c r="P19" s="166"/>
      <c r="Q19" s="38"/>
      <c r="R19" s="38"/>
      <c r="S19" s="38"/>
      <c r="T19" s="38"/>
      <c r="U19" s="38"/>
      <c r="V19" s="167"/>
      <c r="W19" s="168"/>
      <c r="X19" s="168"/>
      <c r="Y19" s="168"/>
      <c r="Z19" s="166"/>
      <c r="AA19" s="168"/>
      <c r="AB19" s="166"/>
      <c r="AC19" s="166"/>
      <c r="AD19" s="166"/>
      <c r="AE19" s="166"/>
      <c r="AF19" s="166"/>
      <c r="AG19" s="166"/>
      <c r="AH19" s="166"/>
      <c r="AI19" s="171"/>
      <c r="AJ19" s="171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9">
        <f>SUM(O19:BA19)</f>
        <v>0</v>
      </c>
    </row>
    <row r="20" spans="1:54" s="170" customFormat="1" x14ac:dyDescent="0.3">
      <c r="A20" s="38"/>
      <c r="B20" s="163"/>
      <c r="C20" s="38"/>
      <c r="D20" s="38"/>
      <c r="E20" s="38"/>
      <c r="F20" s="38"/>
      <c r="G20" s="38"/>
      <c r="H20" s="38"/>
      <c r="I20" s="182" t="s">
        <v>194</v>
      </c>
      <c r="J20" s="183">
        <f>SUM(J7:J19)</f>
        <v>53538</v>
      </c>
      <c r="K20" s="184"/>
      <c r="L20" s="185">
        <f>SUM(L7:L19)</f>
        <v>702680000</v>
      </c>
      <c r="M20" s="185"/>
      <c r="N20" s="185"/>
      <c r="O20" s="38"/>
      <c r="P20" s="166"/>
      <c r="Q20" s="38"/>
      <c r="R20" s="38"/>
      <c r="S20" s="38"/>
      <c r="T20" s="38"/>
      <c r="U20" s="38"/>
      <c r="V20" s="167"/>
      <c r="W20" s="168"/>
      <c r="X20" s="168"/>
      <c r="Y20" s="168"/>
      <c r="Z20" s="166"/>
      <c r="AA20" s="168"/>
      <c r="AB20" s="166"/>
      <c r="AC20" s="166"/>
      <c r="AD20" s="166"/>
      <c r="AE20" s="166"/>
      <c r="AF20" s="166"/>
      <c r="AG20" s="166"/>
      <c r="AH20" s="166"/>
      <c r="AI20" s="171"/>
      <c r="AJ20" s="171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9">
        <f t="shared" si="0"/>
        <v>0</v>
      </c>
    </row>
    <row r="21" spans="1:54" s="170" customFormat="1" x14ac:dyDescent="0.3">
      <c r="A21" s="38"/>
      <c r="B21" s="163"/>
      <c r="C21" s="38"/>
      <c r="D21" s="38"/>
      <c r="E21" s="38"/>
      <c r="F21" s="38"/>
      <c r="G21" s="38"/>
      <c r="H21" s="38"/>
      <c r="I21" s="182"/>
      <c r="J21" s="183"/>
      <c r="K21" s="184"/>
      <c r="L21" s="185"/>
      <c r="M21" s="185"/>
      <c r="N21" s="185"/>
      <c r="O21" s="38"/>
      <c r="P21" s="166"/>
      <c r="Q21" s="38"/>
      <c r="R21" s="38"/>
      <c r="S21" s="38"/>
      <c r="T21" s="38"/>
      <c r="U21" s="38"/>
      <c r="V21" s="167"/>
      <c r="W21" s="168"/>
      <c r="X21" s="168"/>
      <c r="Y21" s="168"/>
      <c r="Z21" s="166"/>
      <c r="AA21" s="168"/>
      <c r="AB21" s="166"/>
      <c r="AC21" s="166"/>
      <c r="AD21" s="166"/>
      <c r="AE21" s="166"/>
      <c r="AF21" s="166"/>
      <c r="AG21" s="166"/>
      <c r="AH21" s="166"/>
      <c r="AI21" s="171"/>
      <c r="AJ21" s="171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9"/>
    </row>
    <row r="22" spans="1:54" s="181" customFormat="1" x14ac:dyDescent="0.3">
      <c r="A22" s="38"/>
      <c r="B22" s="186" t="s">
        <v>197</v>
      </c>
      <c r="C22" s="163"/>
      <c r="D22" s="163"/>
      <c r="E22" s="174"/>
      <c r="F22" s="174"/>
      <c r="G22" s="174"/>
      <c r="H22" s="163"/>
      <c r="I22" s="163"/>
      <c r="J22" s="163"/>
      <c r="K22" s="163"/>
      <c r="L22" s="163"/>
      <c r="M22" s="187"/>
      <c r="N22" s="163"/>
      <c r="O22" s="174"/>
      <c r="P22" s="174"/>
      <c r="Q22" s="174"/>
      <c r="R22" s="174"/>
      <c r="S22" s="174"/>
      <c r="T22" s="174"/>
      <c r="U22" s="174"/>
      <c r="V22" s="178"/>
      <c r="W22" s="179"/>
      <c r="X22" s="179"/>
      <c r="Y22" s="179"/>
      <c r="Z22" s="174"/>
      <c r="AA22" s="179"/>
      <c r="AB22" s="174"/>
      <c r="AC22" s="174"/>
      <c r="AD22" s="174"/>
      <c r="AE22" s="174"/>
      <c r="AF22" s="174"/>
      <c r="AG22" s="174"/>
      <c r="AH22" s="174"/>
      <c r="AI22" s="163"/>
      <c r="AJ22" s="163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69">
        <f t="shared" si="0"/>
        <v>0</v>
      </c>
    </row>
    <row r="23" spans="1:54" s="181" customFormat="1" x14ac:dyDescent="0.3">
      <c r="A23" s="172">
        <v>14</v>
      </c>
      <c r="B23" s="173" t="s">
        <v>85</v>
      </c>
      <c r="C23" s="172" t="s">
        <v>84</v>
      </c>
      <c r="D23" s="172" t="s">
        <v>78</v>
      </c>
      <c r="E23" s="172" t="s">
        <v>64</v>
      </c>
      <c r="F23" s="172" t="s">
        <v>45</v>
      </c>
      <c r="G23" s="172">
        <v>2015</v>
      </c>
      <c r="H23" s="172" t="s">
        <v>83</v>
      </c>
      <c r="I23" s="172"/>
      <c r="J23" s="175">
        <v>2585</v>
      </c>
      <c r="K23" s="176">
        <f>J23/1120</f>
        <v>2.3080357142857144</v>
      </c>
      <c r="L23" s="177">
        <v>32000000</v>
      </c>
      <c r="M23" s="177"/>
      <c r="N23" s="177"/>
      <c r="O23" s="172"/>
      <c r="P23" s="174"/>
      <c r="Q23" s="172"/>
      <c r="R23" s="172"/>
      <c r="S23" s="172"/>
      <c r="T23" s="172"/>
      <c r="U23" s="172"/>
      <c r="V23" s="178"/>
      <c r="W23" s="179"/>
      <c r="X23" s="179"/>
      <c r="Y23" s="179"/>
      <c r="Z23" s="174"/>
      <c r="AA23" s="179"/>
      <c r="AB23" s="174"/>
      <c r="AC23" s="174"/>
      <c r="AD23" s="174"/>
      <c r="AE23" s="174"/>
      <c r="AF23" s="174"/>
      <c r="AG23" s="174"/>
      <c r="AH23" s="174"/>
      <c r="AI23" s="175"/>
      <c r="AJ23" s="175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69">
        <f t="shared" si="0"/>
        <v>0</v>
      </c>
    </row>
    <row r="24" spans="1:54" s="170" customFormat="1" x14ac:dyDescent="0.3">
      <c r="A24" s="38">
        <v>15</v>
      </c>
      <c r="B24" s="163" t="s">
        <v>104</v>
      </c>
      <c r="C24" s="38" t="s">
        <v>84</v>
      </c>
      <c r="D24" s="38" t="s">
        <v>78</v>
      </c>
      <c r="E24" s="38" t="s">
        <v>64</v>
      </c>
      <c r="F24" s="38" t="s">
        <v>45</v>
      </c>
      <c r="G24" s="38">
        <v>2014</v>
      </c>
      <c r="H24" s="38">
        <v>2014</v>
      </c>
      <c r="I24" s="38">
        <v>2015</v>
      </c>
      <c r="J24" s="38">
        <v>48</v>
      </c>
      <c r="K24" s="164">
        <f>J24/1120</f>
        <v>4.2857142857142858E-2</v>
      </c>
      <c r="L24" s="165">
        <v>4100000</v>
      </c>
      <c r="M24" s="165"/>
      <c r="N24" s="165"/>
      <c r="O24" s="38"/>
      <c r="P24" s="166"/>
      <c r="Q24" s="38"/>
      <c r="R24" s="38"/>
      <c r="S24" s="38"/>
      <c r="T24" s="38"/>
      <c r="U24" s="38"/>
      <c r="V24" s="167"/>
      <c r="W24" s="168"/>
      <c r="X24" s="168"/>
      <c r="Y24" s="168"/>
      <c r="Z24" s="166"/>
      <c r="AA24" s="168"/>
      <c r="AB24" s="166"/>
      <c r="AC24" s="166"/>
      <c r="AD24" s="166"/>
      <c r="AE24" s="166"/>
      <c r="AF24" s="166"/>
      <c r="AG24" s="166"/>
      <c r="AH24" s="166"/>
      <c r="AI24" s="38"/>
      <c r="AJ24" s="38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9">
        <f>SUM(O24:BA24)</f>
        <v>0</v>
      </c>
    </row>
    <row r="25" spans="1:54" s="170" customFormat="1" x14ac:dyDescent="0.3">
      <c r="A25" s="38">
        <v>16</v>
      </c>
      <c r="B25" s="163" t="s">
        <v>103</v>
      </c>
      <c r="C25" s="38" t="s">
        <v>84</v>
      </c>
      <c r="D25" s="38" t="s">
        <v>78</v>
      </c>
      <c r="E25" s="38" t="s">
        <v>64</v>
      </c>
      <c r="F25" s="38" t="s">
        <v>45</v>
      </c>
      <c r="G25" s="38">
        <v>2014</v>
      </c>
      <c r="H25" s="38">
        <v>2014</v>
      </c>
      <c r="I25" s="38">
        <v>2015</v>
      </c>
      <c r="J25" s="38">
        <v>90</v>
      </c>
      <c r="K25" s="164">
        <f>J25/1120</f>
        <v>8.0357142857142863E-2</v>
      </c>
      <c r="L25" s="165">
        <v>5800000</v>
      </c>
      <c r="M25" s="165"/>
      <c r="N25" s="165"/>
      <c r="O25" s="38"/>
      <c r="P25" s="166"/>
      <c r="Q25" s="38"/>
      <c r="R25" s="38"/>
      <c r="S25" s="38"/>
      <c r="T25" s="38"/>
      <c r="U25" s="38"/>
      <c r="V25" s="167"/>
      <c r="W25" s="168"/>
      <c r="X25" s="168"/>
      <c r="Y25" s="168"/>
      <c r="Z25" s="166"/>
      <c r="AA25" s="168"/>
      <c r="AB25" s="166"/>
      <c r="AC25" s="166"/>
      <c r="AD25" s="166"/>
      <c r="AE25" s="166"/>
      <c r="AF25" s="166"/>
      <c r="AG25" s="166"/>
      <c r="AH25" s="166"/>
      <c r="AI25" s="38"/>
      <c r="AJ25" s="38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9">
        <f>SUM(O25:BA25)</f>
        <v>0</v>
      </c>
    </row>
    <row r="26" spans="1:54" s="181" customFormat="1" x14ac:dyDescent="0.3">
      <c r="A26" s="172">
        <v>17</v>
      </c>
      <c r="B26" s="173" t="s">
        <v>188</v>
      </c>
      <c r="C26" s="172" t="s">
        <v>187</v>
      </c>
      <c r="D26" s="172" t="s">
        <v>50</v>
      </c>
      <c r="E26" s="174"/>
      <c r="F26" s="174"/>
      <c r="G26" s="174"/>
      <c r="H26" s="172"/>
      <c r="I26" s="172"/>
      <c r="J26" s="175"/>
      <c r="K26" s="176"/>
      <c r="L26" s="177"/>
      <c r="M26" s="177"/>
      <c r="N26" s="177"/>
      <c r="O26" s="174"/>
      <c r="P26" s="174"/>
      <c r="Q26" s="174"/>
      <c r="R26" s="174"/>
      <c r="S26" s="174"/>
      <c r="T26" s="174"/>
      <c r="U26" s="174"/>
      <c r="V26" s="178"/>
      <c r="W26" s="179"/>
      <c r="X26" s="179"/>
      <c r="Y26" s="179"/>
      <c r="Z26" s="174"/>
      <c r="AA26" s="179"/>
      <c r="AB26" s="174"/>
      <c r="AC26" s="174"/>
      <c r="AD26" s="174"/>
      <c r="AE26" s="174"/>
      <c r="AF26" s="174"/>
      <c r="AG26" s="174"/>
      <c r="AH26" s="174"/>
      <c r="AI26" s="175"/>
      <c r="AJ26" s="175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80"/>
    </row>
    <row r="27" spans="1:54" x14ac:dyDescent="0.3">
      <c r="A27" s="51"/>
      <c r="B27" s="67"/>
      <c r="C27" s="66"/>
      <c r="D27" s="67"/>
      <c r="E27" s="55"/>
      <c r="F27" s="55"/>
      <c r="G27" s="55"/>
      <c r="H27" s="66"/>
      <c r="I27" s="48" t="s">
        <v>195</v>
      </c>
      <c r="J27" s="68">
        <f>SUM(J23:J26)</f>
        <v>2723</v>
      </c>
      <c r="K27" s="68" t="e">
        <f>#REF!+#REF!+#REF!</f>
        <v>#REF!</v>
      </c>
      <c r="L27" s="70">
        <f>SUM(L23:L26)</f>
        <v>41900000</v>
      </c>
      <c r="M27" s="70"/>
      <c r="N27" s="70"/>
      <c r="O27" s="55"/>
      <c r="P27" s="55"/>
      <c r="Q27" s="55"/>
      <c r="R27" s="55"/>
      <c r="S27" s="55"/>
      <c r="T27" s="55"/>
      <c r="U27" s="55"/>
      <c r="V27" s="56"/>
      <c r="W27" s="57"/>
      <c r="X27" s="57"/>
      <c r="Y27" s="57"/>
      <c r="Z27" s="55"/>
      <c r="AA27" s="57"/>
      <c r="AB27" s="55"/>
      <c r="AC27" s="55"/>
      <c r="AD27" s="55"/>
      <c r="AE27" s="55"/>
      <c r="AF27" s="55"/>
      <c r="AG27" s="55"/>
      <c r="AH27" s="55"/>
      <c r="AI27" s="68"/>
      <c r="AJ27" s="68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71"/>
    </row>
    <row r="28" spans="1:54" x14ac:dyDescent="0.3">
      <c r="A28" s="51"/>
      <c r="B28" s="67"/>
      <c r="C28" s="66"/>
      <c r="D28" s="67"/>
      <c r="E28" s="55"/>
      <c r="F28" s="55"/>
      <c r="G28" s="55"/>
      <c r="H28" s="66"/>
      <c r="I28" s="48"/>
      <c r="J28" s="68"/>
      <c r="K28" s="68"/>
      <c r="L28" s="70"/>
      <c r="M28" s="70"/>
      <c r="N28" s="70"/>
      <c r="O28" s="55"/>
      <c r="P28" s="55"/>
      <c r="Q28" s="55"/>
      <c r="R28" s="55"/>
      <c r="S28" s="55"/>
      <c r="T28" s="55"/>
      <c r="U28" s="55"/>
      <c r="V28" s="56"/>
      <c r="W28" s="57"/>
      <c r="X28" s="57"/>
      <c r="Y28" s="57"/>
      <c r="Z28" s="55"/>
      <c r="AA28" s="57"/>
      <c r="AB28" s="55"/>
      <c r="AC28" s="55"/>
      <c r="AD28" s="55"/>
      <c r="AE28" s="55"/>
      <c r="AF28" s="55"/>
      <c r="AG28" s="55"/>
      <c r="AH28" s="55"/>
      <c r="AI28" s="68"/>
      <c r="AJ28" s="68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71"/>
    </row>
    <row r="29" spans="1:54" x14ac:dyDescent="0.3">
      <c r="A29" s="188" t="s">
        <v>198</v>
      </c>
      <c r="B29" s="67"/>
      <c r="C29" s="66"/>
      <c r="D29" s="67"/>
      <c r="E29" s="55"/>
      <c r="F29" s="55"/>
      <c r="G29" s="55"/>
      <c r="H29" s="66"/>
      <c r="I29" s="48"/>
      <c r="J29" s="68"/>
      <c r="K29" s="68"/>
      <c r="L29" s="70"/>
      <c r="M29" s="70"/>
      <c r="N29" s="70"/>
      <c r="O29" s="55"/>
      <c r="P29" s="55"/>
      <c r="Q29" s="55"/>
      <c r="R29" s="55"/>
      <c r="S29" s="55"/>
      <c r="T29" s="55"/>
      <c r="U29" s="55"/>
      <c r="V29" s="56"/>
      <c r="W29" s="57"/>
      <c r="X29" s="57"/>
      <c r="Y29" s="57"/>
      <c r="Z29" s="55"/>
      <c r="AA29" s="57"/>
      <c r="AB29" s="55"/>
      <c r="AC29" s="55"/>
      <c r="AD29" s="55"/>
      <c r="AE29" s="55"/>
      <c r="AF29" s="55"/>
      <c r="AG29" s="55"/>
      <c r="AH29" s="55"/>
      <c r="AI29" s="68"/>
      <c r="AJ29" s="68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71"/>
    </row>
    <row r="30" spans="1:54" s="13" customFormat="1" x14ac:dyDescent="0.3">
      <c r="A30" s="29">
        <v>18</v>
      </c>
      <c r="B30" s="22" t="s">
        <v>105</v>
      </c>
      <c r="C30" s="29" t="s">
        <v>134</v>
      </c>
      <c r="D30" s="29" t="s">
        <v>78</v>
      </c>
      <c r="E30" s="45">
        <v>41883</v>
      </c>
      <c r="F30" s="29" t="s">
        <v>45</v>
      </c>
      <c r="G30" s="45">
        <v>42036</v>
      </c>
      <c r="H30" s="45">
        <v>42095</v>
      </c>
      <c r="I30" s="45">
        <v>42248</v>
      </c>
      <c r="J30" s="29">
        <v>67</v>
      </c>
      <c r="K30" s="31">
        <f t="shared" ref="K30:K41" si="1">J30/1120</f>
        <v>5.9821428571428574E-2</v>
      </c>
      <c r="L30" s="32">
        <v>4380000</v>
      </c>
      <c r="M30" s="32"/>
      <c r="N30" s="32"/>
      <c r="O30" s="29"/>
      <c r="P30" s="34"/>
      <c r="Q30" s="29"/>
      <c r="R30" s="29"/>
      <c r="S30" s="29"/>
      <c r="T30" s="29"/>
      <c r="U30" s="29"/>
      <c r="V30" s="35"/>
      <c r="W30" s="36"/>
      <c r="X30" s="36"/>
      <c r="Y30" s="36"/>
      <c r="Z30" s="34"/>
      <c r="AA30" s="36"/>
      <c r="AB30" s="34"/>
      <c r="AC30" s="34"/>
      <c r="AD30" s="34"/>
      <c r="AE30" s="34"/>
      <c r="AF30" s="34"/>
      <c r="AG30" s="34"/>
      <c r="AH30" s="34"/>
      <c r="AI30" s="29"/>
      <c r="AJ30" s="29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3">
        <f t="shared" ref="BB30:BB44" si="2">SUM(O30:BA30)</f>
        <v>0</v>
      </c>
    </row>
    <row r="31" spans="1:54" s="13" customFormat="1" x14ac:dyDescent="0.3">
      <c r="A31" s="29">
        <v>19</v>
      </c>
      <c r="B31" s="22" t="s">
        <v>109</v>
      </c>
      <c r="C31" s="29" t="s">
        <v>52</v>
      </c>
      <c r="D31" s="29" t="s">
        <v>50</v>
      </c>
      <c r="E31" s="29" t="s">
        <v>64</v>
      </c>
      <c r="F31" s="29" t="s">
        <v>45</v>
      </c>
      <c r="G31" s="29">
        <v>2014</v>
      </c>
      <c r="H31" s="29">
        <v>2014</v>
      </c>
      <c r="I31" s="29">
        <v>2015</v>
      </c>
      <c r="J31" s="29">
        <v>345</v>
      </c>
      <c r="K31" s="31">
        <f t="shared" si="1"/>
        <v>0.3080357142857143</v>
      </c>
      <c r="L31" s="32">
        <v>5000000</v>
      </c>
      <c r="M31" s="32"/>
      <c r="N31" s="32"/>
      <c r="O31" s="29"/>
      <c r="P31" s="34"/>
      <c r="Q31" s="29"/>
      <c r="R31" s="29"/>
      <c r="S31" s="29"/>
      <c r="T31" s="29"/>
      <c r="U31" s="30"/>
      <c r="V31" s="35"/>
      <c r="W31" s="36"/>
      <c r="X31" s="36"/>
      <c r="Y31" s="36"/>
      <c r="Z31" s="34"/>
      <c r="AA31" s="36"/>
      <c r="AB31" s="34"/>
      <c r="AC31" s="34"/>
      <c r="AD31" s="34"/>
      <c r="AE31" s="34"/>
      <c r="AF31" s="34"/>
      <c r="AG31" s="34"/>
      <c r="AH31" s="34"/>
      <c r="AI31" s="29"/>
      <c r="AJ31" s="29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3">
        <f t="shared" si="2"/>
        <v>0</v>
      </c>
    </row>
    <row r="32" spans="1:54" x14ac:dyDescent="0.3">
      <c r="A32" s="39">
        <v>20</v>
      </c>
      <c r="B32" s="65" t="s">
        <v>97</v>
      </c>
      <c r="C32" s="51" t="s">
        <v>52</v>
      </c>
      <c r="D32" s="51" t="s">
        <v>50</v>
      </c>
      <c r="E32" s="51" t="s">
        <v>64</v>
      </c>
      <c r="F32" s="51" t="s">
        <v>45</v>
      </c>
      <c r="G32" s="51" t="s">
        <v>96</v>
      </c>
      <c r="H32" s="51" t="s">
        <v>77</v>
      </c>
      <c r="I32" s="51"/>
      <c r="J32" s="52">
        <v>115</v>
      </c>
      <c r="K32" s="53">
        <f>J32/1120</f>
        <v>0.10267857142857142</v>
      </c>
      <c r="L32" s="54">
        <v>3500000</v>
      </c>
      <c r="M32" s="54"/>
      <c r="N32" s="54"/>
      <c r="O32" s="51"/>
      <c r="P32" s="55"/>
      <c r="Q32" s="51"/>
      <c r="R32" s="51"/>
      <c r="S32" s="51"/>
      <c r="T32" s="51"/>
      <c r="U32" s="51"/>
      <c r="V32" s="56"/>
      <c r="W32" s="57"/>
      <c r="X32" s="57"/>
      <c r="Y32" s="57"/>
      <c r="Z32" s="55"/>
      <c r="AA32" s="57"/>
      <c r="AB32" s="55"/>
      <c r="AC32" s="55"/>
      <c r="AD32" s="55"/>
      <c r="AE32" s="55"/>
      <c r="AF32" s="55"/>
      <c r="AG32" s="55"/>
      <c r="AH32" s="55"/>
      <c r="AI32" s="52"/>
      <c r="AJ32" s="52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33">
        <f t="shared" ref="BB32:BB37" si="3">SUM(O32:BA32)</f>
        <v>0</v>
      </c>
    </row>
    <row r="33" spans="1:54" x14ac:dyDescent="0.3">
      <c r="A33" s="29">
        <v>21</v>
      </c>
      <c r="B33" s="65" t="s">
        <v>95</v>
      </c>
      <c r="C33" s="51" t="s">
        <v>52</v>
      </c>
      <c r="D33" s="51" t="s">
        <v>50</v>
      </c>
      <c r="E33" s="51" t="s">
        <v>60</v>
      </c>
      <c r="F33" s="51" t="s">
        <v>45</v>
      </c>
      <c r="G33" s="51">
        <v>2016</v>
      </c>
      <c r="H33" s="51">
        <v>2017</v>
      </c>
      <c r="I33" s="51"/>
      <c r="J33" s="52">
        <v>962</v>
      </c>
      <c r="K33" s="53">
        <f>J33/1120</f>
        <v>0.85892857142857137</v>
      </c>
      <c r="L33" s="54">
        <v>4620000</v>
      </c>
      <c r="M33" s="54"/>
      <c r="N33" s="54"/>
      <c r="O33" s="51"/>
      <c r="P33" s="55"/>
      <c r="Q33" s="51"/>
      <c r="R33" s="51"/>
      <c r="S33" s="51"/>
      <c r="T33" s="51"/>
      <c r="U33" s="51"/>
      <c r="V33" s="56"/>
      <c r="W33" s="57"/>
      <c r="X33" s="57"/>
      <c r="Y33" s="57"/>
      <c r="Z33" s="55"/>
      <c r="AA33" s="57"/>
      <c r="AB33" s="55"/>
      <c r="AC33" s="55"/>
      <c r="AD33" s="55"/>
      <c r="AE33" s="55"/>
      <c r="AF33" s="55"/>
      <c r="AG33" s="55"/>
      <c r="AH33" s="55"/>
      <c r="AI33" s="52"/>
      <c r="AJ33" s="52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33">
        <f t="shared" si="3"/>
        <v>0</v>
      </c>
    </row>
    <row r="34" spans="1:54" x14ac:dyDescent="0.3">
      <c r="A34" s="29">
        <v>22</v>
      </c>
      <c r="B34" s="65" t="s">
        <v>94</v>
      </c>
      <c r="C34" s="51" t="s">
        <v>92</v>
      </c>
      <c r="D34" s="51" t="s">
        <v>50</v>
      </c>
      <c r="E34" s="51">
        <v>2014</v>
      </c>
      <c r="F34" s="51">
        <v>2015</v>
      </c>
      <c r="G34" s="51">
        <v>2015</v>
      </c>
      <c r="H34" s="51" t="s">
        <v>77</v>
      </c>
      <c r="I34" s="51"/>
      <c r="J34" s="52">
        <v>250</v>
      </c>
      <c r="K34" s="53">
        <f>J34/1120</f>
        <v>0.22321428571428573</v>
      </c>
      <c r="L34" s="54">
        <v>3300000</v>
      </c>
      <c r="M34" s="54"/>
      <c r="N34" s="54"/>
      <c r="O34" s="51"/>
      <c r="P34" s="55"/>
      <c r="Q34" s="51"/>
      <c r="R34" s="51"/>
      <c r="S34" s="51"/>
      <c r="T34" s="51"/>
      <c r="U34" s="51"/>
      <c r="V34" s="56"/>
      <c r="W34" s="57"/>
      <c r="X34" s="57"/>
      <c r="Y34" s="57"/>
      <c r="Z34" s="55"/>
      <c r="AA34" s="57"/>
      <c r="AB34" s="55"/>
      <c r="AC34" s="55"/>
      <c r="AD34" s="55"/>
      <c r="AE34" s="55"/>
      <c r="AF34" s="55"/>
      <c r="AG34" s="55"/>
      <c r="AH34" s="55"/>
      <c r="AI34" s="52"/>
      <c r="AJ34" s="52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33">
        <f t="shared" si="3"/>
        <v>0</v>
      </c>
    </row>
    <row r="35" spans="1:54" s="13" customFormat="1" x14ac:dyDescent="0.3">
      <c r="A35" s="39">
        <v>23</v>
      </c>
      <c r="B35" s="22" t="s">
        <v>93</v>
      </c>
      <c r="C35" s="29" t="s">
        <v>92</v>
      </c>
      <c r="D35" s="29" t="s">
        <v>50</v>
      </c>
      <c r="E35" s="29" t="s">
        <v>60</v>
      </c>
      <c r="F35" s="29">
        <v>2015</v>
      </c>
      <c r="G35" s="29">
        <v>2015</v>
      </c>
      <c r="H35" s="29">
        <v>2015</v>
      </c>
      <c r="I35" s="29">
        <v>2015</v>
      </c>
      <c r="J35" s="46">
        <v>220</v>
      </c>
      <c r="K35" s="31">
        <f>J35/1120</f>
        <v>0.19642857142857142</v>
      </c>
      <c r="L35" s="32">
        <v>8000000</v>
      </c>
      <c r="M35" s="32"/>
      <c r="N35" s="32"/>
      <c r="O35" s="29"/>
      <c r="P35" s="34"/>
      <c r="Q35" s="29"/>
      <c r="R35" s="29"/>
      <c r="S35" s="29"/>
      <c r="T35" s="29"/>
      <c r="U35" s="29"/>
      <c r="V35" s="35"/>
      <c r="W35" s="36"/>
      <c r="X35" s="36"/>
      <c r="Y35" s="36"/>
      <c r="Z35" s="34"/>
      <c r="AA35" s="36"/>
      <c r="AB35" s="34"/>
      <c r="AC35" s="34"/>
      <c r="AD35" s="34"/>
      <c r="AE35" s="34"/>
      <c r="AF35" s="34"/>
      <c r="AG35" s="34"/>
      <c r="AH35" s="34"/>
      <c r="AI35" s="46"/>
      <c r="AJ35" s="4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3">
        <f t="shared" si="3"/>
        <v>0</v>
      </c>
    </row>
    <row r="36" spans="1:54" s="13" customFormat="1" x14ac:dyDescent="0.3">
      <c r="A36" s="29">
        <v>24</v>
      </c>
      <c r="B36" s="40" t="s">
        <v>108</v>
      </c>
      <c r="C36" s="39" t="s">
        <v>107</v>
      </c>
      <c r="D36" s="39" t="s">
        <v>50</v>
      </c>
      <c r="E36" s="39">
        <v>2014</v>
      </c>
      <c r="F36" s="39" t="s">
        <v>45</v>
      </c>
      <c r="G36" s="41">
        <v>41974</v>
      </c>
      <c r="H36" s="41">
        <v>42095</v>
      </c>
      <c r="I36" s="41">
        <v>42278</v>
      </c>
      <c r="J36" s="42">
        <v>560</v>
      </c>
      <c r="K36" s="43">
        <f>J36/1120/2</f>
        <v>0.25</v>
      </c>
      <c r="L36" s="44">
        <v>4000000</v>
      </c>
      <c r="M36" s="44"/>
      <c r="N36" s="44"/>
      <c r="O36" s="39"/>
      <c r="P36" s="34"/>
      <c r="Q36" s="39"/>
      <c r="R36" s="39"/>
      <c r="S36" s="39"/>
      <c r="T36" s="39"/>
      <c r="U36" s="30"/>
      <c r="V36" s="35"/>
      <c r="W36" s="36"/>
      <c r="X36" s="36"/>
      <c r="Y36" s="36"/>
      <c r="Z36" s="34"/>
      <c r="AA36" s="36"/>
      <c r="AB36" s="34"/>
      <c r="AC36" s="34"/>
      <c r="AD36" s="34"/>
      <c r="AE36" s="34"/>
      <c r="AF36" s="34"/>
      <c r="AG36" s="34"/>
      <c r="AH36" s="34"/>
      <c r="AI36" s="42"/>
      <c r="AJ36" s="42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3">
        <f t="shared" si="3"/>
        <v>0</v>
      </c>
    </row>
    <row r="37" spans="1:54" s="13" customFormat="1" x14ac:dyDescent="0.3">
      <c r="A37" s="29">
        <v>25</v>
      </c>
      <c r="B37" s="22" t="s">
        <v>99</v>
      </c>
      <c r="C37" s="29" t="s">
        <v>55</v>
      </c>
      <c r="D37" s="29" t="s">
        <v>54</v>
      </c>
      <c r="E37" s="29" t="s">
        <v>64</v>
      </c>
      <c r="F37" s="29" t="s">
        <v>45</v>
      </c>
      <c r="G37" s="29">
        <v>2014</v>
      </c>
      <c r="H37" s="29">
        <v>2015</v>
      </c>
      <c r="I37" s="29">
        <v>2014</v>
      </c>
      <c r="J37" s="29">
        <v>274</v>
      </c>
      <c r="K37" s="31">
        <f>J37/1120</f>
        <v>0.24464285714285713</v>
      </c>
      <c r="L37" s="32">
        <v>5297500</v>
      </c>
      <c r="M37" s="32"/>
      <c r="N37" s="32"/>
      <c r="O37" s="29"/>
      <c r="P37" s="34"/>
      <c r="Q37" s="29"/>
      <c r="R37" s="29"/>
      <c r="S37" s="29"/>
      <c r="T37" s="29"/>
      <c r="U37" s="29"/>
      <c r="V37" s="35"/>
      <c r="W37" s="36"/>
      <c r="X37" s="36"/>
      <c r="Y37" s="36"/>
      <c r="Z37" s="34"/>
      <c r="AA37" s="36"/>
      <c r="AB37" s="34"/>
      <c r="AC37" s="34"/>
      <c r="AD37" s="34"/>
      <c r="AE37" s="34"/>
      <c r="AF37" s="34"/>
      <c r="AG37" s="34"/>
      <c r="AH37" s="34"/>
      <c r="AI37" s="29"/>
      <c r="AJ37" s="29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3">
        <f t="shared" si="3"/>
        <v>0</v>
      </c>
    </row>
    <row r="38" spans="1:54" s="13" customFormat="1" x14ac:dyDescent="0.3">
      <c r="A38" s="39">
        <v>26</v>
      </c>
      <c r="B38" s="22" t="s">
        <v>58</v>
      </c>
      <c r="C38" s="29" t="s">
        <v>55</v>
      </c>
      <c r="D38" s="29" t="s">
        <v>54</v>
      </c>
      <c r="E38" s="29" t="s">
        <v>45</v>
      </c>
      <c r="F38" s="29" t="s">
        <v>45</v>
      </c>
      <c r="G38" s="29">
        <v>2014</v>
      </c>
      <c r="H38" s="29">
        <v>2015</v>
      </c>
      <c r="I38" s="29">
        <v>2015</v>
      </c>
      <c r="J38" s="46">
        <v>148</v>
      </c>
      <c r="K38" s="31">
        <f t="shared" si="1"/>
        <v>0.13214285714285715</v>
      </c>
      <c r="L38" s="32">
        <v>3396000</v>
      </c>
      <c r="M38" s="32"/>
      <c r="N38" s="32"/>
      <c r="O38" s="29"/>
      <c r="P38" s="34"/>
      <c r="Q38" s="29"/>
      <c r="R38" s="29"/>
      <c r="S38" s="29"/>
      <c r="T38" s="29"/>
      <c r="U38" s="29"/>
      <c r="V38" s="35"/>
      <c r="W38" s="36"/>
      <c r="X38" s="36"/>
      <c r="Y38" s="36"/>
      <c r="Z38" s="34"/>
      <c r="AA38" s="36"/>
      <c r="AB38" s="34"/>
      <c r="AC38" s="34"/>
      <c r="AD38" s="34"/>
      <c r="AE38" s="34"/>
      <c r="AF38" s="34"/>
      <c r="AG38" s="34"/>
      <c r="AH38" s="34"/>
      <c r="AI38" s="46"/>
      <c r="AJ38" s="4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3">
        <f t="shared" si="2"/>
        <v>0</v>
      </c>
    </row>
    <row r="39" spans="1:54" s="13" customFormat="1" x14ac:dyDescent="0.3">
      <c r="A39" s="29">
        <v>27</v>
      </c>
      <c r="B39" s="22" t="s">
        <v>57</v>
      </c>
      <c r="C39" s="29" t="s">
        <v>55</v>
      </c>
      <c r="D39" s="29" t="s">
        <v>54</v>
      </c>
      <c r="E39" s="29" t="s">
        <v>45</v>
      </c>
      <c r="F39" s="29" t="s">
        <v>45</v>
      </c>
      <c r="G39" s="29">
        <v>2015</v>
      </c>
      <c r="H39" s="29">
        <v>2015</v>
      </c>
      <c r="I39" s="29">
        <v>2015</v>
      </c>
      <c r="J39" s="46">
        <v>280</v>
      </c>
      <c r="K39" s="31">
        <f t="shared" si="1"/>
        <v>0.25</v>
      </c>
      <c r="L39" s="32">
        <v>5773000</v>
      </c>
      <c r="M39" s="32"/>
      <c r="N39" s="32"/>
      <c r="O39" s="29"/>
      <c r="P39" s="58"/>
      <c r="Q39" s="29"/>
      <c r="R39" s="29"/>
      <c r="S39" s="29"/>
      <c r="T39" s="29"/>
      <c r="U39" s="29"/>
      <c r="V39" s="59"/>
      <c r="W39" s="36"/>
      <c r="X39" s="36"/>
      <c r="Y39" s="36"/>
      <c r="Z39" s="58"/>
      <c r="AA39" s="36"/>
      <c r="AB39" s="58"/>
      <c r="AC39" s="58"/>
      <c r="AD39" s="58"/>
      <c r="AE39" s="58"/>
      <c r="AF39" s="58"/>
      <c r="AG39" s="58"/>
      <c r="AH39" s="58"/>
      <c r="AI39" s="46"/>
      <c r="AJ39" s="46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33">
        <f t="shared" si="2"/>
        <v>0</v>
      </c>
    </row>
    <row r="40" spans="1:54" s="13" customFormat="1" x14ac:dyDescent="0.3">
      <c r="A40" s="29">
        <v>28</v>
      </c>
      <c r="B40" s="22" t="s">
        <v>56</v>
      </c>
      <c r="C40" s="29" t="s">
        <v>55</v>
      </c>
      <c r="D40" s="29" t="s">
        <v>54</v>
      </c>
      <c r="E40" s="29" t="s">
        <v>45</v>
      </c>
      <c r="F40" s="29" t="s">
        <v>45</v>
      </c>
      <c r="G40" s="29">
        <v>2014</v>
      </c>
      <c r="H40" s="29">
        <v>2015</v>
      </c>
      <c r="I40" s="29">
        <v>2015</v>
      </c>
      <c r="J40" s="46">
        <v>449</v>
      </c>
      <c r="K40" s="31">
        <f t="shared" si="1"/>
        <v>0.40089285714285716</v>
      </c>
      <c r="L40" s="32">
        <v>7312000</v>
      </c>
      <c r="M40" s="32"/>
      <c r="N40" s="32"/>
      <c r="O40" s="29"/>
      <c r="P40" s="34"/>
      <c r="Q40" s="29"/>
      <c r="R40" s="29"/>
      <c r="S40" s="29"/>
      <c r="T40" s="29"/>
      <c r="U40" s="29"/>
      <c r="V40" s="35"/>
      <c r="W40" s="36"/>
      <c r="X40" s="36"/>
      <c r="Y40" s="36"/>
      <c r="Z40" s="34"/>
      <c r="AA40" s="36"/>
      <c r="AB40" s="34"/>
      <c r="AC40" s="34"/>
      <c r="AD40" s="34"/>
      <c r="AE40" s="34"/>
      <c r="AF40" s="34"/>
      <c r="AG40" s="34"/>
      <c r="AH40" s="34"/>
      <c r="AI40" s="46"/>
      <c r="AJ40" s="4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3">
        <f t="shared" si="2"/>
        <v>0</v>
      </c>
    </row>
    <row r="41" spans="1:54" s="13" customFormat="1" x14ac:dyDescent="0.3">
      <c r="A41" s="29">
        <v>29</v>
      </c>
      <c r="B41" s="22" t="s">
        <v>98</v>
      </c>
      <c r="C41" s="29" t="s">
        <v>55</v>
      </c>
      <c r="D41" s="29" t="s">
        <v>54</v>
      </c>
      <c r="E41" s="29" t="s">
        <v>64</v>
      </c>
      <c r="F41" s="29" t="s">
        <v>45</v>
      </c>
      <c r="G41" s="29">
        <v>2014</v>
      </c>
      <c r="H41" s="29">
        <v>2014</v>
      </c>
      <c r="I41" s="29">
        <v>2015</v>
      </c>
      <c r="J41" s="29">
        <v>253</v>
      </c>
      <c r="K41" s="31">
        <f t="shared" si="1"/>
        <v>0.22589285714285715</v>
      </c>
      <c r="L41" s="32">
        <v>2081800</v>
      </c>
      <c r="M41" s="32"/>
      <c r="N41" s="32"/>
      <c r="O41" s="29"/>
      <c r="P41" s="34"/>
      <c r="Q41" s="29"/>
      <c r="R41" s="29"/>
      <c r="S41" s="29"/>
      <c r="T41" s="29"/>
      <c r="U41" s="29"/>
      <c r="V41" s="35"/>
      <c r="W41" s="36"/>
      <c r="X41" s="36"/>
      <c r="Y41" s="36"/>
      <c r="Z41" s="34"/>
      <c r="AA41" s="36"/>
      <c r="AB41" s="34"/>
      <c r="AC41" s="34"/>
      <c r="AD41" s="34"/>
      <c r="AE41" s="34"/>
      <c r="AF41" s="34"/>
      <c r="AG41" s="34"/>
      <c r="AH41" s="34"/>
      <c r="AI41" s="29"/>
      <c r="AJ41" s="29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3">
        <f t="shared" si="2"/>
        <v>0</v>
      </c>
    </row>
    <row r="42" spans="1:54" s="13" customFormat="1" x14ac:dyDescent="0.3">
      <c r="A42" s="29">
        <v>30</v>
      </c>
      <c r="B42" s="22" t="s">
        <v>122</v>
      </c>
      <c r="C42" s="29" t="s">
        <v>62</v>
      </c>
      <c r="D42" s="29" t="s">
        <v>54</v>
      </c>
      <c r="E42" s="29"/>
      <c r="F42" s="29"/>
      <c r="G42" s="29"/>
      <c r="H42" s="29" t="s">
        <v>121</v>
      </c>
      <c r="I42" s="29" t="s">
        <v>121</v>
      </c>
      <c r="J42" s="29" t="s">
        <v>121</v>
      </c>
      <c r="K42" s="29" t="s">
        <v>121</v>
      </c>
      <c r="L42" s="29" t="s">
        <v>121</v>
      </c>
      <c r="M42" s="32"/>
      <c r="N42" s="29"/>
      <c r="O42" s="29"/>
      <c r="P42" s="34"/>
      <c r="Q42" s="29"/>
      <c r="R42" s="29"/>
      <c r="S42" s="29"/>
      <c r="T42" s="29"/>
      <c r="U42" s="29"/>
      <c r="V42" s="35"/>
      <c r="W42" s="36"/>
      <c r="X42" s="36"/>
      <c r="Y42" s="36"/>
      <c r="Z42" s="34"/>
      <c r="AA42" s="36"/>
      <c r="AB42" s="34"/>
      <c r="AC42" s="34"/>
      <c r="AD42" s="34"/>
      <c r="AE42" s="34"/>
      <c r="AF42" s="34"/>
      <c r="AG42" s="34"/>
      <c r="AH42" s="34"/>
      <c r="AI42" s="29"/>
      <c r="AJ42" s="29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3">
        <f t="shared" si="2"/>
        <v>0</v>
      </c>
    </row>
    <row r="43" spans="1:54" s="13" customFormat="1" x14ac:dyDescent="0.3">
      <c r="A43" s="39">
        <v>31</v>
      </c>
      <c r="B43" s="22" t="s">
        <v>102</v>
      </c>
      <c r="C43" s="29" t="s">
        <v>81</v>
      </c>
      <c r="D43" s="29" t="s">
        <v>78</v>
      </c>
      <c r="E43" s="29">
        <v>2014</v>
      </c>
      <c r="F43" s="29" t="s">
        <v>45</v>
      </c>
      <c r="G43" s="29">
        <v>2014</v>
      </c>
      <c r="H43" s="45">
        <v>41944</v>
      </c>
      <c r="I43" s="45">
        <v>42095</v>
      </c>
      <c r="J43" s="29">
        <v>15</v>
      </c>
      <c r="K43" s="31">
        <f>J43/1120</f>
        <v>1.3392857142857142E-2</v>
      </c>
      <c r="L43" s="32">
        <v>1000000</v>
      </c>
      <c r="M43" s="32"/>
      <c r="N43" s="32"/>
      <c r="O43" s="29"/>
      <c r="P43" s="34"/>
      <c r="Q43" s="29"/>
      <c r="R43" s="29"/>
      <c r="S43" s="29"/>
      <c r="T43" s="29"/>
      <c r="U43" s="29"/>
      <c r="V43" s="35"/>
      <c r="W43" s="36"/>
      <c r="X43" s="36"/>
      <c r="Y43" s="36"/>
      <c r="Z43" s="34"/>
      <c r="AA43" s="36"/>
      <c r="AB43" s="34"/>
      <c r="AC43" s="34"/>
      <c r="AD43" s="34"/>
      <c r="AE43" s="34"/>
      <c r="AF43" s="34"/>
      <c r="AG43" s="34"/>
      <c r="AH43" s="34"/>
      <c r="AI43" s="29"/>
      <c r="AJ43" s="29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3">
        <f t="shared" si="2"/>
        <v>0</v>
      </c>
    </row>
    <row r="44" spans="1:54" x14ac:dyDescent="0.3">
      <c r="A44" s="29">
        <v>32</v>
      </c>
      <c r="B44" s="65" t="s">
        <v>80</v>
      </c>
      <c r="C44" s="51" t="s">
        <v>79</v>
      </c>
      <c r="D44" s="51" t="s">
        <v>78</v>
      </c>
      <c r="E44" s="51">
        <v>2014</v>
      </c>
      <c r="F44" s="51" t="s">
        <v>45</v>
      </c>
      <c r="G44" s="51" t="s">
        <v>67</v>
      </c>
      <c r="H44" s="51" t="s">
        <v>77</v>
      </c>
      <c r="I44" s="51"/>
      <c r="J44" s="52">
        <v>49</v>
      </c>
      <c r="K44" s="53">
        <f>J44/1120</f>
        <v>4.3749999999999997E-2</v>
      </c>
      <c r="L44" s="54">
        <v>5000000</v>
      </c>
      <c r="M44" s="54"/>
      <c r="N44" s="54"/>
      <c r="O44" s="51"/>
      <c r="P44" s="55"/>
      <c r="Q44" s="51"/>
      <c r="R44" s="51"/>
      <c r="S44" s="51"/>
      <c r="T44" s="51"/>
      <c r="U44" s="51"/>
      <c r="V44" s="56"/>
      <c r="W44" s="57"/>
      <c r="X44" s="57"/>
      <c r="Y44" s="57"/>
      <c r="Z44" s="55"/>
      <c r="AA44" s="57"/>
      <c r="AB44" s="55"/>
      <c r="AC44" s="55"/>
      <c r="AD44" s="55"/>
      <c r="AE44" s="55"/>
      <c r="AF44" s="55"/>
      <c r="AG44" s="55"/>
      <c r="AH44" s="55"/>
      <c r="AI44" s="52"/>
      <c r="AJ44" s="52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33">
        <f t="shared" si="2"/>
        <v>0</v>
      </c>
    </row>
    <row r="45" spans="1:54" x14ac:dyDescent="0.3">
      <c r="A45" s="29"/>
      <c r="B45" s="22"/>
      <c r="C45" s="22"/>
      <c r="D45" s="22"/>
      <c r="E45" s="55"/>
      <c r="F45" s="55"/>
      <c r="G45" s="55"/>
      <c r="H45" s="22"/>
      <c r="I45" s="48" t="s">
        <v>201</v>
      </c>
      <c r="J45" s="60">
        <f>SUM(J30:J44)</f>
        <v>3987</v>
      </c>
      <c r="K45" s="60">
        <f>SUM(K30:K44)</f>
        <v>3.3098214285714289</v>
      </c>
      <c r="L45" s="189">
        <f>SUM(L30:L44)</f>
        <v>62660300</v>
      </c>
      <c r="M45" s="152"/>
      <c r="N45" s="22"/>
      <c r="BB45" s="23"/>
    </row>
    <row r="46" spans="1:54" x14ac:dyDescent="0.3">
      <c r="L46" s="13"/>
      <c r="M46" s="18"/>
      <c r="N46" s="13"/>
      <c r="BB46" s="23"/>
    </row>
    <row r="47" spans="1:54" x14ac:dyDescent="0.3">
      <c r="L47" s="13"/>
      <c r="M47" s="18"/>
      <c r="N47" s="13"/>
      <c r="BB47" s="23"/>
    </row>
    <row r="48" spans="1:54" x14ac:dyDescent="0.3">
      <c r="L48" s="13"/>
      <c r="M48" s="18"/>
      <c r="N48" s="13"/>
      <c r="BB48" s="23"/>
    </row>
    <row r="49" spans="12:54" x14ac:dyDescent="0.3">
      <c r="L49" s="13"/>
      <c r="M49" s="18"/>
      <c r="N49" s="13"/>
      <c r="BB49" s="23"/>
    </row>
    <row r="50" spans="12:54" x14ac:dyDescent="0.3">
      <c r="L50" s="13"/>
      <c r="M50" s="18"/>
      <c r="N50" s="13"/>
      <c r="BB50" s="23"/>
    </row>
    <row r="51" spans="12:54" x14ac:dyDescent="0.3">
      <c r="L51" s="13"/>
      <c r="M51" s="18"/>
      <c r="N51" s="13"/>
      <c r="BB51" s="23"/>
    </row>
    <row r="52" spans="12:54" x14ac:dyDescent="0.3">
      <c r="L52" s="13"/>
      <c r="M52" s="18"/>
      <c r="N52" s="13"/>
      <c r="BB52" s="23"/>
    </row>
    <row r="53" spans="12:54" x14ac:dyDescent="0.3">
      <c r="L53" s="13"/>
      <c r="M53" s="18"/>
      <c r="N53" s="13"/>
      <c r="BB53" s="23"/>
    </row>
    <row r="54" spans="12:54" x14ac:dyDescent="0.3">
      <c r="L54" s="13"/>
      <c r="M54" s="18"/>
      <c r="N54" s="13"/>
      <c r="BB54" s="23"/>
    </row>
    <row r="55" spans="12:54" x14ac:dyDescent="0.3">
      <c r="L55" s="13"/>
      <c r="M55" s="18"/>
      <c r="N55" s="13"/>
      <c r="BB55" s="23"/>
    </row>
    <row r="56" spans="12:54" x14ac:dyDescent="0.3">
      <c r="L56" s="13"/>
      <c r="M56" s="18"/>
      <c r="N56" s="13"/>
      <c r="BB56" s="23"/>
    </row>
    <row r="57" spans="12:54" x14ac:dyDescent="0.3">
      <c r="L57" s="13"/>
      <c r="M57" s="18"/>
      <c r="N57" s="13"/>
      <c r="BB57" s="23"/>
    </row>
    <row r="58" spans="12:54" x14ac:dyDescent="0.3">
      <c r="L58" s="13"/>
      <c r="M58" s="18"/>
      <c r="N58" s="13"/>
      <c r="BB58" s="23"/>
    </row>
    <row r="59" spans="12:54" x14ac:dyDescent="0.3">
      <c r="L59" s="13"/>
      <c r="M59" s="18"/>
      <c r="N59" s="13"/>
      <c r="BB59" s="23"/>
    </row>
    <row r="60" spans="12:54" x14ac:dyDescent="0.3">
      <c r="L60" s="13"/>
      <c r="M60" s="18"/>
      <c r="N60" s="13"/>
      <c r="BB60" s="23"/>
    </row>
    <row r="61" spans="12:54" x14ac:dyDescent="0.3">
      <c r="L61" s="13"/>
      <c r="M61" s="18"/>
      <c r="N61" s="13"/>
      <c r="BB61" s="23"/>
    </row>
    <row r="62" spans="12:54" x14ac:dyDescent="0.3">
      <c r="L62" s="13"/>
      <c r="M62" s="18"/>
      <c r="N62" s="13"/>
      <c r="BB62" s="23"/>
    </row>
    <row r="63" spans="12:54" x14ac:dyDescent="0.3">
      <c r="L63" s="13"/>
      <c r="M63" s="18"/>
      <c r="N63" s="13"/>
      <c r="BB63" s="23"/>
    </row>
  </sheetData>
  <mergeCells count="5">
    <mergeCell ref="O2:AE2"/>
    <mergeCell ref="AF2:AZ2"/>
    <mergeCell ref="O3:Q3"/>
    <mergeCell ref="W3:Y3"/>
    <mergeCell ref="R4:U4"/>
  </mergeCells>
  <phoneticPr fontId="28" type="noConversion"/>
  <printOptions headings="1"/>
  <pageMargins left="0.7" right="0.7" top="0.5" bottom="0.5" header="0.3" footer="0.3"/>
  <pageSetup paperSize="3" scale="80" orientation="landscape"/>
  <colBreaks count="2" manualBreakCount="2">
    <brk id="22" max="44" man="1"/>
    <brk id="33" max="44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BH80"/>
  <sheetViews>
    <sheetView zoomScale="125" zoomScaleNormal="125" zoomScalePageLayoutView="125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C51" sqref="C51"/>
    </sheetView>
  </sheetViews>
  <sheetFormatPr defaultColWidth="8.6640625" defaultRowHeight="14.4" x14ac:dyDescent="0.3"/>
  <cols>
    <col min="1" max="1" width="5.44140625" style="12" customWidth="1"/>
    <col min="2" max="2" width="27.33203125" style="13" customWidth="1"/>
    <col min="3" max="3" width="19.109375" style="13" customWidth="1"/>
    <col min="4" max="4" width="12.33203125" style="13" customWidth="1"/>
    <col min="5" max="7" width="17.44140625" style="7" hidden="1" customWidth="1"/>
    <col min="8" max="8" width="12.44140625" style="13" customWidth="1"/>
    <col min="9" max="9" width="13.109375" style="13" customWidth="1"/>
    <col min="10" max="10" width="10.6640625" style="13" customWidth="1"/>
    <col min="11" max="11" width="9.6640625" style="13" customWidth="1"/>
    <col min="12" max="12" width="15.109375" style="13" hidden="1" customWidth="1"/>
    <col min="13" max="14" width="15.109375" style="10" customWidth="1"/>
    <col min="15" max="15" width="12.109375" style="7" customWidth="1"/>
    <col min="16" max="16" width="9.6640625" style="7" hidden="1" customWidth="1"/>
    <col min="17" max="17" width="12.6640625" style="7" customWidth="1"/>
    <col min="18" max="18" width="14.44140625" style="7" customWidth="1"/>
    <col min="19" max="19" width="13.33203125" style="7" customWidth="1"/>
    <col min="20" max="20" width="17.44140625" style="7" customWidth="1"/>
    <col min="21" max="21" width="12.44140625" style="7" customWidth="1"/>
    <col min="22" max="22" width="15.109375" style="16" hidden="1" customWidth="1"/>
    <col min="23" max="23" width="11.44140625" style="17" customWidth="1"/>
    <col min="24" max="24" width="11.109375" style="17" customWidth="1"/>
    <col min="25" max="25" width="11.44140625" style="17" hidden="1" customWidth="1"/>
    <col min="26" max="26" width="12.6640625" style="7" customWidth="1"/>
    <col min="27" max="27" width="12.6640625" style="17" customWidth="1"/>
    <col min="28" max="28" width="11.109375" style="7" customWidth="1"/>
    <col min="29" max="29" width="16.44140625" style="7" customWidth="1"/>
    <col min="30" max="30" width="12.44140625" style="7" customWidth="1"/>
    <col min="31" max="31" width="13.109375" style="7" customWidth="1"/>
    <col min="32" max="33" width="11.33203125" style="7" hidden="1" customWidth="1"/>
    <col min="34" max="34" width="19.33203125" style="7" customWidth="1"/>
    <col min="35" max="35" width="15.33203125" style="13" customWidth="1"/>
    <col min="36" max="36" width="14.6640625" style="13" customWidth="1"/>
    <col min="37" max="37" width="19.33203125" style="7" customWidth="1"/>
    <col min="38" max="41" width="11.33203125" style="7" hidden="1" customWidth="1"/>
    <col min="42" max="42" width="19.33203125" style="7" customWidth="1"/>
    <col min="43" max="52" width="11.33203125" style="7" hidden="1" customWidth="1"/>
    <col min="53" max="53" width="19.33203125" style="7" customWidth="1"/>
    <col min="54" max="54" width="15.109375" style="25" customWidth="1"/>
    <col min="55" max="55" width="21.109375" customWidth="1"/>
    <col min="56" max="56" width="17" customWidth="1"/>
    <col min="57" max="57" width="35.109375" customWidth="1"/>
    <col min="58" max="58" width="21.109375" customWidth="1"/>
    <col min="59" max="59" width="17" customWidth="1"/>
    <col min="60" max="60" width="35.109375" customWidth="1"/>
  </cols>
  <sheetData>
    <row r="1" spans="1:60" x14ac:dyDescent="0.3">
      <c r="B1" s="77" t="s">
        <v>173</v>
      </c>
      <c r="M1" s="13"/>
      <c r="N1" s="13"/>
      <c r="AH1" s="7" t="s">
        <v>32</v>
      </c>
      <c r="AK1" s="7" t="s">
        <v>32</v>
      </c>
      <c r="AP1" s="7" t="s">
        <v>33</v>
      </c>
      <c r="AR1" s="7" t="s">
        <v>33</v>
      </c>
      <c r="BB1" s="23"/>
    </row>
    <row r="2" spans="1:60" ht="15.6" x14ac:dyDescent="0.3">
      <c r="A2" s="76" t="s">
        <v>136</v>
      </c>
      <c r="E2" s="13"/>
      <c r="F2" s="13"/>
      <c r="G2" s="13"/>
      <c r="M2" s="13"/>
      <c r="N2" s="13"/>
      <c r="O2" s="536" t="s">
        <v>6</v>
      </c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8"/>
      <c r="AF2" s="539" t="s">
        <v>15</v>
      </c>
      <c r="AG2" s="540"/>
      <c r="AH2" s="540"/>
      <c r="AI2" s="540"/>
      <c r="AJ2" s="540"/>
      <c r="AK2" s="540"/>
      <c r="AL2" s="540"/>
      <c r="AM2" s="540"/>
      <c r="AN2" s="540"/>
      <c r="AO2" s="540"/>
      <c r="AP2" s="540"/>
      <c r="AQ2" s="540"/>
      <c r="AR2" s="540"/>
      <c r="AS2" s="540"/>
      <c r="AT2" s="540"/>
      <c r="AU2" s="540"/>
      <c r="AV2" s="540"/>
      <c r="AW2" s="540"/>
      <c r="AX2" s="540"/>
      <c r="AY2" s="540"/>
      <c r="AZ2" s="540"/>
      <c r="BA2" s="8" t="s">
        <v>47</v>
      </c>
      <c r="BB2" s="23"/>
    </row>
    <row r="3" spans="1:60" ht="27" customHeight="1" x14ac:dyDescent="0.3">
      <c r="A3" s="76" t="s">
        <v>171</v>
      </c>
      <c r="E3" s="3" t="s">
        <v>8</v>
      </c>
      <c r="F3" s="3" t="s">
        <v>8</v>
      </c>
      <c r="G3" s="3" t="s">
        <v>8</v>
      </c>
      <c r="M3" s="13"/>
      <c r="N3" s="13"/>
      <c r="O3" s="524" t="s">
        <v>137</v>
      </c>
      <c r="P3" s="525"/>
      <c r="Q3" s="541"/>
      <c r="R3" s="20" t="s">
        <v>147</v>
      </c>
      <c r="S3" s="20"/>
      <c r="T3" s="20"/>
      <c r="U3" s="19" t="s">
        <v>140</v>
      </c>
      <c r="V3" s="14" t="s">
        <v>8</v>
      </c>
      <c r="W3" s="524" t="s">
        <v>142</v>
      </c>
      <c r="X3" s="542"/>
      <c r="Y3" s="543"/>
      <c r="Z3" s="3" t="s">
        <v>9</v>
      </c>
      <c r="AA3" s="3" t="s">
        <v>10</v>
      </c>
      <c r="AB3" s="3" t="s">
        <v>11</v>
      </c>
      <c r="AC3" s="3" t="s">
        <v>12</v>
      </c>
      <c r="AD3" s="3" t="s">
        <v>13</v>
      </c>
      <c r="AE3" s="3" t="s">
        <v>14</v>
      </c>
      <c r="AF3" s="5">
        <v>1</v>
      </c>
      <c r="AG3" s="5">
        <v>1</v>
      </c>
      <c r="AH3" s="21" t="s">
        <v>155</v>
      </c>
      <c r="AI3" s="21" t="s">
        <v>157</v>
      </c>
      <c r="AJ3" s="21" t="s">
        <v>158</v>
      </c>
      <c r="AK3" s="21" t="s">
        <v>159</v>
      </c>
      <c r="AL3" s="21" t="s">
        <v>161</v>
      </c>
      <c r="AM3" s="21" t="s">
        <v>162</v>
      </c>
      <c r="AN3" s="21" t="s">
        <v>163</v>
      </c>
      <c r="AO3" s="21" t="s">
        <v>164</v>
      </c>
      <c r="AP3" s="21" t="s">
        <v>161</v>
      </c>
      <c r="AQ3" s="5">
        <v>2</v>
      </c>
      <c r="AR3" s="5">
        <v>1</v>
      </c>
      <c r="AS3" s="5">
        <v>1</v>
      </c>
      <c r="AT3" s="5">
        <v>1</v>
      </c>
      <c r="AU3" s="5">
        <v>1</v>
      </c>
      <c r="AV3" s="5">
        <v>1</v>
      </c>
      <c r="AW3" s="5">
        <v>1</v>
      </c>
      <c r="AX3" s="5">
        <v>1</v>
      </c>
      <c r="AY3" s="5">
        <v>1</v>
      </c>
      <c r="AZ3" s="5">
        <v>1</v>
      </c>
      <c r="BA3" s="5"/>
      <c r="BB3" s="23"/>
    </row>
    <row r="4" spans="1:60" ht="42.75" hidden="1" customHeight="1" x14ac:dyDescent="0.3">
      <c r="E4" s="13"/>
      <c r="F4" s="13"/>
      <c r="G4" s="13"/>
      <c r="M4" s="13"/>
      <c r="N4" s="13"/>
      <c r="O4" s="4" t="s">
        <v>35</v>
      </c>
      <c r="P4" s="4"/>
      <c r="Q4" s="4" t="s">
        <v>35</v>
      </c>
      <c r="R4" s="524" t="s">
        <v>37</v>
      </c>
      <c r="S4" s="525"/>
      <c r="T4" s="525"/>
      <c r="U4" s="526"/>
      <c r="V4" s="15" t="s">
        <v>37</v>
      </c>
      <c r="W4" s="4" t="s">
        <v>38</v>
      </c>
      <c r="X4" s="4" t="s">
        <v>39</v>
      </c>
      <c r="Y4" s="4" t="s">
        <v>120</v>
      </c>
      <c r="Z4" s="4" t="s">
        <v>40</v>
      </c>
      <c r="AA4" s="4" t="s">
        <v>41</v>
      </c>
      <c r="AB4" s="4" t="s">
        <v>49</v>
      </c>
      <c r="AC4" s="4" t="s">
        <v>42</v>
      </c>
      <c r="AD4" s="4" t="s">
        <v>43</v>
      </c>
      <c r="AE4" s="4" t="s">
        <v>44</v>
      </c>
      <c r="AF4" s="5"/>
      <c r="AG4" s="5"/>
      <c r="AH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6" t="s">
        <v>48</v>
      </c>
      <c r="BB4" s="23"/>
    </row>
    <row r="5" spans="1:60" s="1" customFormat="1" ht="75" customHeight="1" thickBot="1" x14ac:dyDescent="0.35">
      <c r="A5" s="72" t="s">
        <v>46</v>
      </c>
      <c r="B5" s="73" t="s">
        <v>116</v>
      </c>
      <c r="C5" s="72" t="s">
        <v>115</v>
      </c>
      <c r="D5" s="74" t="s">
        <v>114</v>
      </c>
      <c r="E5" s="75" t="s">
        <v>113</v>
      </c>
      <c r="F5" s="75" t="s">
        <v>112</v>
      </c>
      <c r="G5" s="75" t="s">
        <v>128</v>
      </c>
      <c r="H5" s="74" t="s">
        <v>148</v>
      </c>
      <c r="I5" s="74" t="s">
        <v>117</v>
      </c>
      <c r="J5" s="74" t="s">
        <v>145</v>
      </c>
      <c r="K5" s="74" t="s">
        <v>126</v>
      </c>
      <c r="L5" s="74" t="s">
        <v>111</v>
      </c>
      <c r="M5" s="74" t="s">
        <v>53</v>
      </c>
      <c r="N5" s="74" t="s">
        <v>53</v>
      </c>
      <c r="O5" s="19" t="s">
        <v>146</v>
      </c>
      <c r="P5" s="9" t="s">
        <v>7</v>
      </c>
      <c r="Q5" s="19" t="s">
        <v>169</v>
      </c>
      <c r="R5" s="19" t="s">
        <v>138</v>
      </c>
      <c r="S5" s="19" t="s">
        <v>139</v>
      </c>
      <c r="T5" s="19" t="s">
        <v>141</v>
      </c>
      <c r="U5" s="19" t="s">
        <v>34</v>
      </c>
      <c r="V5" s="14" t="s">
        <v>36</v>
      </c>
      <c r="W5" s="19" t="s">
        <v>143</v>
      </c>
      <c r="X5" s="19" t="s">
        <v>144</v>
      </c>
      <c r="Y5" s="19"/>
      <c r="Z5" s="9" t="s">
        <v>149</v>
      </c>
      <c r="AA5" s="19" t="s">
        <v>150</v>
      </c>
      <c r="AB5" s="9" t="s">
        <v>151</v>
      </c>
      <c r="AC5" s="9" t="s">
        <v>152</v>
      </c>
      <c r="AD5" s="9" t="s">
        <v>153</v>
      </c>
      <c r="AE5" s="9" t="s">
        <v>154</v>
      </c>
      <c r="AF5" s="5" t="s">
        <v>16</v>
      </c>
      <c r="AG5" s="5" t="s">
        <v>17</v>
      </c>
      <c r="AH5" s="6" t="s">
        <v>156</v>
      </c>
      <c r="AI5" s="27" t="s">
        <v>167</v>
      </c>
      <c r="AJ5" s="27" t="s">
        <v>168</v>
      </c>
      <c r="AK5" s="6" t="s">
        <v>160</v>
      </c>
      <c r="AL5" s="6" t="s">
        <v>18</v>
      </c>
      <c r="AM5" s="6" t="s">
        <v>19</v>
      </c>
      <c r="AN5" s="6" t="s">
        <v>20</v>
      </c>
      <c r="AO5" s="6" t="s">
        <v>21</v>
      </c>
      <c r="AP5" s="6" t="s">
        <v>165</v>
      </c>
      <c r="AQ5" s="6" t="s">
        <v>22</v>
      </c>
      <c r="AR5" s="6" t="s">
        <v>23</v>
      </c>
      <c r="AS5" s="6" t="s">
        <v>24</v>
      </c>
      <c r="AT5" s="6" t="s">
        <v>25</v>
      </c>
      <c r="AU5" s="6" t="s">
        <v>26</v>
      </c>
      <c r="AV5" s="6" t="s">
        <v>27</v>
      </c>
      <c r="AW5" s="6" t="s">
        <v>28</v>
      </c>
      <c r="AX5" s="6" t="s">
        <v>29</v>
      </c>
      <c r="AY5" s="6" t="s">
        <v>30</v>
      </c>
      <c r="AZ5" s="5" t="s">
        <v>31</v>
      </c>
      <c r="BA5" s="28" t="s">
        <v>172</v>
      </c>
      <c r="BB5" s="14" t="s">
        <v>170</v>
      </c>
      <c r="BC5" s="2" t="s">
        <v>0</v>
      </c>
      <c r="BD5" s="2" t="s">
        <v>2</v>
      </c>
      <c r="BE5" s="2" t="s">
        <v>1</v>
      </c>
      <c r="BF5" s="2" t="s">
        <v>3</v>
      </c>
      <c r="BG5" s="2" t="s">
        <v>4</v>
      </c>
      <c r="BH5" s="2" t="s">
        <v>5</v>
      </c>
    </row>
    <row r="6" spans="1:60" s="88" customFormat="1" x14ac:dyDescent="0.3">
      <c r="A6" s="79">
        <v>1</v>
      </c>
      <c r="B6" s="80" t="s">
        <v>51</v>
      </c>
      <c r="C6" s="79" t="s">
        <v>52</v>
      </c>
      <c r="D6" s="79" t="s">
        <v>50</v>
      </c>
      <c r="E6" s="79" t="s">
        <v>64</v>
      </c>
      <c r="F6" s="79" t="s">
        <v>45</v>
      </c>
      <c r="G6" s="81" t="s">
        <v>110</v>
      </c>
      <c r="H6" s="79">
        <v>2015</v>
      </c>
      <c r="I6" s="79">
        <v>2015</v>
      </c>
      <c r="J6" s="79">
        <v>559</v>
      </c>
      <c r="K6" s="79" t="s">
        <v>118</v>
      </c>
      <c r="L6" s="82">
        <f>J6/1120</f>
        <v>0.49910714285714286</v>
      </c>
      <c r="M6" s="83">
        <v>5000000</v>
      </c>
      <c r="N6" s="83"/>
      <c r="O6" s="79"/>
      <c r="P6" s="84"/>
      <c r="Q6" s="79"/>
      <c r="R6" s="79"/>
      <c r="S6" s="79"/>
      <c r="T6" s="81"/>
      <c r="U6" s="81"/>
      <c r="V6" s="85"/>
      <c r="W6" s="86"/>
      <c r="X6" s="86"/>
      <c r="Y6" s="86"/>
      <c r="Z6" s="84"/>
      <c r="AA6" s="86"/>
      <c r="AB6" s="84"/>
      <c r="AC6" s="84"/>
      <c r="AD6" s="86"/>
      <c r="AE6" s="84"/>
      <c r="AF6" s="84"/>
      <c r="AG6" s="84"/>
      <c r="AH6" s="84"/>
      <c r="AI6" s="79"/>
      <c r="AJ6" s="79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7">
        <f t="shared" ref="BB6:BB26" si="0">SUM(O6:BA6)</f>
        <v>0</v>
      </c>
    </row>
    <row r="7" spans="1:60" s="97" customFormat="1" x14ac:dyDescent="0.3">
      <c r="A7" s="89">
        <v>2</v>
      </c>
      <c r="B7" s="90" t="s">
        <v>119</v>
      </c>
      <c r="C7" s="89" t="s">
        <v>91</v>
      </c>
      <c r="D7" s="89" t="s">
        <v>50</v>
      </c>
      <c r="E7" s="89">
        <v>2014</v>
      </c>
      <c r="F7" s="89" t="s">
        <v>45</v>
      </c>
      <c r="G7" s="89">
        <v>2014</v>
      </c>
      <c r="H7" s="89">
        <v>2014</v>
      </c>
      <c r="I7" s="89">
        <v>2016</v>
      </c>
      <c r="J7" s="89">
        <v>390</v>
      </c>
      <c r="K7" s="89" t="s">
        <v>118</v>
      </c>
      <c r="L7" s="91">
        <f>J7/1120</f>
        <v>0.3482142857142857</v>
      </c>
      <c r="M7" s="92">
        <v>6800000</v>
      </c>
      <c r="N7" s="92"/>
      <c r="O7" s="89"/>
      <c r="P7" s="93"/>
      <c r="Q7" s="89"/>
      <c r="R7" s="89"/>
      <c r="S7" s="89"/>
      <c r="T7" s="89"/>
      <c r="U7" s="94"/>
      <c r="V7" s="95"/>
      <c r="W7" s="96"/>
      <c r="X7" s="96"/>
      <c r="Y7" s="96"/>
      <c r="Z7" s="93"/>
      <c r="AA7" s="96"/>
      <c r="AB7" s="93"/>
      <c r="AC7" s="93"/>
      <c r="AD7" s="96"/>
      <c r="AE7" s="93"/>
      <c r="AF7" s="93"/>
      <c r="AG7" s="93"/>
      <c r="AH7" s="93"/>
      <c r="AI7" s="89"/>
      <c r="AJ7" s="89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>
        <f t="shared" si="0"/>
        <v>0</v>
      </c>
    </row>
    <row r="8" spans="1:60" s="88" customFormat="1" x14ac:dyDescent="0.3">
      <c r="A8" s="89">
        <v>5</v>
      </c>
      <c r="B8" s="80" t="s">
        <v>82</v>
      </c>
      <c r="C8" s="79" t="s">
        <v>81</v>
      </c>
      <c r="D8" s="79" t="s">
        <v>78</v>
      </c>
      <c r="E8" s="79">
        <v>2015</v>
      </c>
      <c r="F8" s="79" t="s">
        <v>45</v>
      </c>
      <c r="G8" s="79" t="s">
        <v>60</v>
      </c>
      <c r="H8" s="79">
        <v>2015</v>
      </c>
      <c r="I8" s="79">
        <v>2016</v>
      </c>
      <c r="J8" s="99">
        <v>275</v>
      </c>
      <c r="K8" s="79"/>
      <c r="L8" s="82">
        <f t="shared" ref="L8:L13" si="1">J8/1120</f>
        <v>0.24553571428571427</v>
      </c>
      <c r="M8" s="83">
        <v>3000000</v>
      </c>
      <c r="N8" s="83"/>
      <c r="O8" s="79"/>
      <c r="P8" s="84"/>
      <c r="Q8" s="79"/>
      <c r="R8" s="79"/>
      <c r="S8" s="79"/>
      <c r="T8" s="79"/>
      <c r="U8" s="79"/>
      <c r="V8" s="85"/>
      <c r="W8" s="86"/>
      <c r="X8" s="86"/>
      <c r="Y8" s="86"/>
      <c r="Z8" s="84"/>
      <c r="AA8" s="86"/>
      <c r="AB8" s="84"/>
      <c r="AC8" s="84"/>
      <c r="AD8" s="84"/>
      <c r="AE8" s="84"/>
      <c r="AF8" s="84"/>
      <c r="AG8" s="84"/>
      <c r="AH8" s="84"/>
      <c r="AI8" s="99"/>
      <c r="AJ8" s="99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7">
        <f t="shared" si="0"/>
        <v>0</v>
      </c>
    </row>
    <row r="9" spans="1:60" s="88" customFormat="1" x14ac:dyDescent="0.3">
      <c r="A9" s="89">
        <v>6</v>
      </c>
      <c r="B9" s="80" t="s">
        <v>101</v>
      </c>
      <c r="C9" s="79" t="s">
        <v>100</v>
      </c>
      <c r="D9" s="79" t="s">
        <v>78</v>
      </c>
      <c r="E9" s="79" t="s">
        <v>64</v>
      </c>
      <c r="F9" s="79" t="s">
        <v>45</v>
      </c>
      <c r="G9" s="98">
        <v>41821</v>
      </c>
      <c r="H9" s="79">
        <v>2014</v>
      </c>
      <c r="I9" s="79">
        <v>2015</v>
      </c>
      <c r="J9" s="99">
        <v>1400</v>
      </c>
      <c r="K9" s="79"/>
      <c r="L9" s="82">
        <f t="shared" si="1"/>
        <v>1.25</v>
      </c>
      <c r="M9" s="83">
        <v>16000000</v>
      </c>
      <c r="N9" s="83"/>
      <c r="O9" s="79"/>
      <c r="P9" s="84"/>
      <c r="Q9" s="79"/>
      <c r="R9" s="79"/>
      <c r="S9" s="79"/>
      <c r="T9" s="79"/>
      <c r="U9" s="79"/>
      <c r="V9" s="85"/>
      <c r="W9" s="86"/>
      <c r="X9" s="86"/>
      <c r="Y9" s="86"/>
      <c r="Z9" s="84"/>
      <c r="AA9" s="86"/>
      <c r="AB9" s="84"/>
      <c r="AC9" s="84"/>
      <c r="AD9" s="84"/>
      <c r="AE9" s="84"/>
      <c r="AF9" s="84"/>
      <c r="AG9" s="84"/>
      <c r="AH9" s="84"/>
      <c r="AI9" s="99"/>
      <c r="AJ9" s="99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7">
        <f t="shared" si="0"/>
        <v>0</v>
      </c>
    </row>
    <row r="10" spans="1:60" s="88" customFormat="1" x14ac:dyDescent="0.3">
      <c r="A10" s="79">
        <v>7</v>
      </c>
      <c r="B10" s="80" t="s">
        <v>106</v>
      </c>
      <c r="C10" s="79" t="s">
        <v>135</v>
      </c>
      <c r="D10" s="79" t="s">
        <v>78</v>
      </c>
      <c r="E10" s="79" t="s">
        <v>64</v>
      </c>
      <c r="F10" s="79" t="s">
        <v>45</v>
      </c>
      <c r="G10" s="79" t="s">
        <v>64</v>
      </c>
      <c r="H10" s="98">
        <v>41760</v>
      </c>
      <c r="I10" s="79">
        <v>2015</v>
      </c>
      <c r="J10" s="79">
        <v>700</v>
      </c>
      <c r="K10" s="79"/>
      <c r="L10" s="82">
        <f t="shared" si="1"/>
        <v>0.625</v>
      </c>
      <c r="M10" s="83">
        <v>14000000</v>
      </c>
      <c r="N10" s="83"/>
      <c r="O10" s="79"/>
      <c r="P10" s="84"/>
      <c r="Q10" s="79"/>
      <c r="R10" s="79"/>
      <c r="S10" s="79"/>
      <c r="T10" s="79"/>
      <c r="U10" s="79"/>
      <c r="V10" s="85"/>
      <c r="W10" s="86"/>
      <c r="X10" s="86"/>
      <c r="Y10" s="86"/>
      <c r="Z10" s="84"/>
      <c r="AA10" s="86"/>
      <c r="AB10" s="84"/>
      <c r="AC10" s="84"/>
      <c r="AD10" s="84"/>
      <c r="AE10" s="84"/>
      <c r="AF10" s="84"/>
      <c r="AG10" s="84"/>
      <c r="AH10" s="84"/>
      <c r="AI10" s="79"/>
      <c r="AJ10" s="79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7">
        <f t="shared" si="0"/>
        <v>0</v>
      </c>
    </row>
    <row r="11" spans="1:60" s="119" customFormat="1" x14ac:dyDescent="0.3">
      <c r="A11" s="112">
        <v>8</v>
      </c>
      <c r="B11" s="113" t="s">
        <v>174</v>
      </c>
      <c r="C11" s="101" t="s">
        <v>175</v>
      </c>
      <c r="D11" s="101" t="s">
        <v>78</v>
      </c>
      <c r="E11" s="101" t="s">
        <v>64</v>
      </c>
      <c r="F11" s="101" t="s">
        <v>45</v>
      </c>
      <c r="G11" s="101">
        <v>2014</v>
      </c>
      <c r="H11" s="120">
        <v>2014</v>
      </c>
      <c r="I11" s="120">
        <v>2015</v>
      </c>
      <c r="J11" s="120">
        <v>5500</v>
      </c>
      <c r="K11" s="101"/>
      <c r="L11" s="114">
        <f t="shared" si="1"/>
        <v>4.9107142857142856</v>
      </c>
      <c r="M11" s="102">
        <v>21500000</v>
      </c>
      <c r="N11" s="102">
        <v>21500000</v>
      </c>
      <c r="O11" s="101"/>
      <c r="P11" s="115"/>
      <c r="Q11" s="101"/>
      <c r="R11" s="101"/>
      <c r="S11" s="101"/>
      <c r="T11" s="101"/>
      <c r="U11" s="101"/>
      <c r="V11" s="116"/>
      <c r="W11" s="117"/>
      <c r="X11" s="117"/>
      <c r="Y11" s="117"/>
      <c r="Z11" s="115"/>
      <c r="AA11" s="117"/>
      <c r="AB11" s="115"/>
      <c r="AC11" s="115"/>
      <c r="AD11" s="115"/>
      <c r="AE11" s="115"/>
      <c r="AF11" s="115"/>
      <c r="AG11" s="115"/>
      <c r="AH11" s="115"/>
      <c r="AI11" s="101"/>
      <c r="AJ11" s="101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8">
        <f t="shared" si="0"/>
        <v>0</v>
      </c>
    </row>
    <row r="12" spans="1:60" s="88" customFormat="1" x14ac:dyDescent="0.3">
      <c r="A12" s="79">
        <v>10</v>
      </c>
      <c r="B12" s="80" t="s">
        <v>68</v>
      </c>
      <c r="C12" s="79" t="s">
        <v>65</v>
      </c>
      <c r="D12" s="79" t="s">
        <v>54</v>
      </c>
      <c r="E12" s="79" t="s">
        <v>64</v>
      </c>
      <c r="F12" s="79" t="s">
        <v>45</v>
      </c>
      <c r="G12" s="79">
        <v>2014</v>
      </c>
      <c r="H12" s="79">
        <v>2015</v>
      </c>
      <c r="I12" s="79">
        <v>2016</v>
      </c>
      <c r="J12" s="99">
        <v>560</v>
      </c>
      <c r="K12" s="79"/>
      <c r="L12" s="82">
        <f t="shared" si="1"/>
        <v>0.5</v>
      </c>
      <c r="M12" s="83">
        <v>10000000</v>
      </c>
      <c r="N12" s="83"/>
      <c r="O12" s="79"/>
      <c r="P12" s="84"/>
      <c r="Q12" s="79"/>
      <c r="R12" s="79"/>
      <c r="S12" s="79"/>
      <c r="T12" s="79"/>
      <c r="U12" s="79"/>
      <c r="V12" s="85"/>
      <c r="W12" s="86"/>
      <c r="X12" s="86"/>
      <c r="Y12" s="86"/>
      <c r="Z12" s="84"/>
      <c r="AA12" s="86"/>
      <c r="AB12" s="84"/>
      <c r="AC12" s="84"/>
      <c r="AD12" s="84"/>
      <c r="AE12" s="84"/>
      <c r="AF12" s="84"/>
      <c r="AG12" s="84"/>
      <c r="AH12" s="84"/>
      <c r="AI12" s="99"/>
      <c r="AJ12" s="99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7">
        <f t="shared" si="0"/>
        <v>0</v>
      </c>
    </row>
    <row r="13" spans="1:60" s="88" customFormat="1" x14ac:dyDescent="0.3">
      <c r="A13" s="89">
        <v>11</v>
      </c>
      <c r="B13" s="80" t="s">
        <v>63</v>
      </c>
      <c r="C13" s="79" t="s">
        <v>62</v>
      </c>
      <c r="D13" s="79" t="s">
        <v>54</v>
      </c>
      <c r="E13" s="79" t="s">
        <v>61</v>
      </c>
      <c r="F13" s="79" t="s">
        <v>45</v>
      </c>
      <c r="G13" s="79">
        <v>2014</v>
      </c>
      <c r="H13" s="100">
        <v>2015</v>
      </c>
      <c r="I13" s="79"/>
      <c r="J13" s="99">
        <v>1120</v>
      </c>
      <c r="K13" s="79"/>
      <c r="L13" s="82">
        <f t="shared" si="1"/>
        <v>1</v>
      </c>
      <c r="M13" s="83">
        <v>3280000</v>
      </c>
      <c r="N13" s="83"/>
      <c r="O13" s="79"/>
      <c r="P13" s="84"/>
      <c r="Q13" s="79"/>
      <c r="R13" s="79"/>
      <c r="S13" s="79"/>
      <c r="T13" s="79"/>
      <c r="U13" s="79"/>
      <c r="V13" s="85"/>
      <c r="W13" s="86"/>
      <c r="X13" s="86"/>
      <c r="Y13" s="86"/>
      <c r="Z13" s="84"/>
      <c r="AA13" s="86"/>
      <c r="AB13" s="84"/>
      <c r="AC13" s="84"/>
      <c r="AD13" s="84"/>
      <c r="AE13" s="84"/>
      <c r="AF13" s="84"/>
      <c r="AG13" s="84"/>
      <c r="AH13" s="84"/>
      <c r="AI13" s="99"/>
      <c r="AJ13" s="99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7">
        <f t="shared" si="0"/>
        <v>0</v>
      </c>
    </row>
    <row r="14" spans="1:60" s="119" customFormat="1" x14ac:dyDescent="0.3">
      <c r="A14" s="101">
        <v>13</v>
      </c>
      <c r="B14" s="113" t="s">
        <v>123</v>
      </c>
      <c r="C14" s="101" t="s">
        <v>76</v>
      </c>
      <c r="D14" s="101" t="s">
        <v>69</v>
      </c>
      <c r="E14" s="101">
        <v>2014</v>
      </c>
      <c r="F14" s="101" t="s">
        <v>45</v>
      </c>
      <c r="G14" s="101" t="s">
        <v>60</v>
      </c>
      <c r="H14" s="101">
        <v>2015</v>
      </c>
      <c r="I14" s="112">
        <v>2016</v>
      </c>
      <c r="J14" s="121">
        <v>224</v>
      </c>
      <c r="K14" s="112" t="s">
        <v>118</v>
      </c>
      <c r="L14" s="114">
        <f>J14/1120</f>
        <v>0.2</v>
      </c>
      <c r="M14" s="102">
        <v>5000000</v>
      </c>
      <c r="N14" s="102">
        <v>5000000</v>
      </c>
      <c r="O14" s="101"/>
      <c r="P14" s="115"/>
      <c r="Q14" s="101"/>
      <c r="R14" s="101"/>
      <c r="S14" s="101"/>
      <c r="T14" s="101"/>
      <c r="U14" s="101"/>
      <c r="V14" s="116"/>
      <c r="W14" s="117"/>
      <c r="X14" s="117"/>
      <c r="Y14" s="117"/>
      <c r="Z14" s="115"/>
      <c r="AA14" s="117"/>
      <c r="AB14" s="115"/>
      <c r="AC14" s="115"/>
      <c r="AD14" s="117"/>
      <c r="AE14" s="115"/>
      <c r="AF14" s="115"/>
      <c r="AG14" s="115"/>
      <c r="AH14" s="115"/>
      <c r="AI14" s="121"/>
      <c r="AJ14" s="121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8">
        <f t="shared" si="0"/>
        <v>0</v>
      </c>
    </row>
    <row r="15" spans="1:60" s="13" customFormat="1" ht="21" customHeight="1" x14ac:dyDescent="0.3">
      <c r="A15" s="29"/>
      <c r="B15" s="22"/>
      <c r="C15" s="29"/>
      <c r="D15" s="29"/>
      <c r="E15" s="29"/>
      <c r="F15" s="29"/>
      <c r="G15" s="29"/>
      <c r="H15" s="29"/>
      <c r="I15" s="48" t="s">
        <v>131</v>
      </c>
      <c r="J15" s="49">
        <f>SUM(J6:J14)</f>
        <v>10728</v>
      </c>
      <c r="K15" s="48"/>
      <c r="L15" s="49">
        <f>SUM(L6:L14)</f>
        <v>9.5785714285714274</v>
      </c>
      <c r="M15" s="50">
        <f>SUM(M6:M14)</f>
        <v>84580000</v>
      </c>
      <c r="N15" s="50"/>
      <c r="O15" s="29"/>
      <c r="P15" s="34"/>
      <c r="Q15" s="29"/>
      <c r="R15" s="29"/>
      <c r="S15" s="29"/>
      <c r="T15" s="29"/>
      <c r="U15" s="29"/>
      <c r="V15" s="35"/>
      <c r="W15" s="36"/>
      <c r="X15" s="36"/>
      <c r="Y15" s="36"/>
      <c r="Z15" s="34"/>
      <c r="AA15" s="36"/>
      <c r="AB15" s="34"/>
      <c r="AC15" s="34"/>
      <c r="AD15" s="36"/>
      <c r="AE15" s="34"/>
      <c r="AF15" s="34"/>
      <c r="AG15" s="34"/>
      <c r="AH15" s="34"/>
      <c r="AI15" s="49"/>
      <c r="AJ15" s="49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3">
        <f t="shared" si="0"/>
        <v>0</v>
      </c>
    </row>
    <row r="16" spans="1:60" s="13" customFormat="1" x14ac:dyDescent="0.3">
      <c r="A16" s="29"/>
      <c r="B16" s="22"/>
      <c r="C16" s="29"/>
      <c r="D16" s="29"/>
      <c r="E16" s="29"/>
      <c r="F16" s="29"/>
      <c r="G16" s="29"/>
      <c r="H16" s="29"/>
      <c r="I16" s="37"/>
      <c r="J16" s="47"/>
      <c r="K16" s="37"/>
      <c r="L16" s="31"/>
      <c r="M16" s="32"/>
      <c r="N16" s="32"/>
      <c r="O16" s="29"/>
      <c r="P16" s="34"/>
      <c r="Q16" s="29"/>
      <c r="R16" s="29"/>
      <c r="S16" s="29"/>
      <c r="T16" s="29"/>
      <c r="U16" s="29"/>
      <c r="V16" s="35"/>
      <c r="W16" s="36"/>
      <c r="X16" s="36"/>
      <c r="Y16" s="36"/>
      <c r="Z16" s="34"/>
      <c r="AA16" s="36"/>
      <c r="AB16" s="34"/>
      <c r="AC16" s="34"/>
      <c r="AD16" s="36"/>
      <c r="AE16" s="34"/>
      <c r="AF16" s="34"/>
      <c r="AG16" s="34"/>
      <c r="AH16" s="34"/>
      <c r="AI16" s="47"/>
      <c r="AJ16" s="4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3">
        <f t="shared" si="0"/>
        <v>0</v>
      </c>
    </row>
    <row r="17" spans="1:54" x14ac:dyDescent="0.3">
      <c r="A17" s="51"/>
      <c r="B17" s="26" t="s">
        <v>129</v>
      </c>
      <c r="C17" s="51"/>
      <c r="D17" s="51"/>
      <c r="E17" s="51"/>
      <c r="F17" s="51"/>
      <c r="G17" s="51"/>
      <c r="H17" s="51"/>
      <c r="I17" s="51"/>
      <c r="J17" s="52"/>
      <c r="K17" s="51"/>
      <c r="L17" s="53"/>
      <c r="M17" s="54"/>
      <c r="N17" s="54"/>
      <c r="O17" s="55"/>
      <c r="P17" s="55"/>
      <c r="Q17" s="55"/>
      <c r="R17" s="51"/>
      <c r="S17" s="51"/>
      <c r="T17" s="51"/>
      <c r="U17" s="51"/>
      <c r="V17" s="56"/>
      <c r="W17" s="57"/>
      <c r="X17" s="57"/>
      <c r="Y17" s="57"/>
      <c r="Z17" s="55"/>
      <c r="AA17" s="57"/>
      <c r="AB17" s="55"/>
      <c r="AC17" s="55"/>
      <c r="AD17" s="55"/>
      <c r="AE17" s="55"/>
      <c r="AF17" s="55"/>
      <c r="AG17" s="55"/>
      <c r="AH17" s="55"/>
      <c r="AI17" s="52"/>
      <c r="AJ17" s="52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33">
        <f t="shared" si="0"/>
        <v>0</v>
      </c>
    </row>
    <row r="19" spans="1:54" s="88" customFormat="1" x14ac:dyDescent="0.3">
      <c r="A19" s="79">
        <v>24</v>
      </c>
      <c r="B19" s="80" t="s">
        <v>90</v>
      </c>
      <c r="C19" s="79" t="s">
        <v>89</v>
      </c>
      <c r="D19" s="79" t="s">
        <v>78</v>
      </c>
      <c r="E19" s="79">
        <v>2014</v>
      </c>
      <c r="F19" s="79" t="s">
        <v>45</v>
      </c>
      <c r="G19" s="79" t="s">
        <v>88</v>
      </c>
      <c r="H19" s="79">
        <v>2015</v>
      </c>
      <c r="I19" s="79">
        <v>2020</v>
      </c>
      <c r="J19" s="99">
        <v>2690</v>
      </c>
      <c r="K19" s="79"/>
      <c r="L19" s="82">
        <f>J19/1120</f>
        <v>2.4017857142857144</v>
      </c>
      <c r="M19" s="83">
        <v>40000000</v>
      </c>
      <c r="N19" s="83"/>
      <c r="O19" s="79"/>
      <c r="P19" s="84"/>
      <c r="Q19" s="79"/>
      <c r="R19" s="79"/>
      <c r="S19" s="79"/>
      <c r="T19" s="79"/>
      <c r="U19" s="79"/>
      <c r="V19" s="85"/>
      <c r="W19" s="86"/>
      <c r="X19" s="86"/>
      <c r="Y19" s="86"/>
      <c r="Z19" s="84"/>
      <c r="AA19" s="86"/>
      <c r="AB19" s="84"/>
      <c r="AC19" s="84"/>
      <c r="AD19" s="84"/>
      <c r="AE19" s="84"/>
      <c r="AF19" s="84"/>
      <c r="AG19" s="84"/>
      <c r="AH19" s="84"/>
      <c r="AI19" s="99"/>
      <c r="AJ19" s="99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7">
        <f t="shared" si="0"/>
        <v>0</v>
      </c>
    </row>
    <row r="20" spans="1:54" s="119" customFormat="1" x14ac:dyDescent="0.3">
      <c r="A20" s="101">
        <v>26</v>
      </c>
      <c r="B20" s="113" t="s">
        <v>71</v>
      </c>
      <c r="C20" s="101" t="s">
        <v>70</v>
      </c>
      <c r="D20" s="101" t="s">
        <v>69</v>
      </c>
      <c r="E20" s="101">
        <v>2014</v>
      </c>
      <c r="F20" s="101" t="s">
        <v>45</v>
      </c>
      <c r="G20" s="101">
        <v>2015</v>
      </c>
      <c r="H20" s="101">
        <v>2017</v>
      </c>
      <c r="I20" s="101"/>
      <c r="J20" s="122">
        <v>900</v>
      </c>
      <c r="K20" s="101"/>
      <c r="L20" s="114">
        <f>(J20/1120)*0.85</f>
        <v>0.6830357142857143</v>
      </c>
      <c r="M20" s="102">
        <v>35000000</v>
      </c>
      <c r="N20" s="102">
        <v>35000000</v>
      </c>
      <c r="O20" s="101"/>
      <c r="P20" s="115"/>
      <c r="Q20" s="101"/>
      <c r="R20" s="101"/>
      <c r="S20" s="101"/>
      <c r="T20" s="101"/>
      <c r="U20" s="101"/>
      <c r="V20" s="116"/>
      <c r="W20" s="117"/>
      <c r="X20" s="117"/>
      <c r="Y20" s="117"/>
      <c r="Z20" s="115"/>
      <c r="AA20" s="117"/>
      <c r="AB20" s="115"/>
      <c r="AC20" s="115"/>
      <c r="AD20" s="115"/>
      <c r="AE20" s="115"/>
      <c r="AF20" s="115"/>
      <c r="AG20" s="115"/>
      <c r="AH20" s="115"/>
      <c r="AI20" s="122"/>
      <c r="AJ20" s="122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8">
        <f t="shared" si="0"/>
        <v>0</v>
      </c>
    </row>
    <row r="21" spans="1:54" s="13" customFormat="1" x14ac:dyDescent="0.3">
      <c r="A21" s="29"/>
      <c r="B21" s="22"/>
      <c r="C21" s="29"/>
      <c r="D21" s="29"/>
      <c r="E21" s="29"/>
      <c r="F21" s="29"/>
      <c r="G21" s="29"/>
      <c r="H21" s="29"/>
      <c r="I21" s="48" t="s">
        <v>166</v>
      </c>
      <c r="J21" s="60">
        <f>SUM(J18:J20)</f>
        <v>3590</v>
      </c>
      <c r="K21" s="61"/>
      <c r="L21" s="62"/>
      <c r="M21" s="63">
        <f>SUM(M18:M20)</f>
        <v>75000000</v>
      </c>
      <c r="N21" s="63"/>
      <c r="O21" s="29"/>
      <c r="P21" s="34"/>
      <c r="Q21" s="29"/>
      <c r="R21" s="29"/>
      <c r="S21" s="29"/>
      <c r="T21" s="29"/>
      <c r="U21" s="29"/>
      <c r="V21" s="35"/>
      <c r="W21" s="36"/>
      <c r="X21" s="36"/>
      <c r="Y21" s="36"/>
      <c r="Z21" s="34"/>
      <c r="AA21" s="36"/>
      <c r="AB21" s="34"/>
      <c r="AC21" s="34"/>
      <c r="AD21" s="34"/>
      <c r="AE21" s="34"/>
      <c r="AF21" s="34"/>
      <c r="AG21" s="34"/>
      <c r="AH21" s="34"/>
      <c r="AI21" s="46"/>
      <c r="AJ21" s="4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3">
        <f t="shared" si="0"/>
        <v>0</v>
      </c>
    </row>
    <row r="22" spans="1:54" x14ac:dyDescent="0.3">
      <c r="A22" s="29"/>
      <c r="B22" s="64" t="s">
        <v>125</v>
      </c>
      <c r="C22" s="22"/>
      <c r="D22" s="22"/>
      <c r="E22" s="55"/>
      <c r="F22" s="55"/>
      <c r="G22" s="55"/>
      <c r="H22" s="22"/>
      <c r="I22" s="22"/>
      <c r="J22" s="22"/>
      <c r="K22" s="22"/>
      <c r="L22" s="22"/>
      <c r="M22" s="22"/>
      <c r="N22" s="22"/>
      <c r="O22" s="55"/>
      <c r="P22" s="55"/>
      <c r="Q22" s="55"/>
      <c r="R22" s="55"/>
      <c r="S22" s="55"/>
      <c r="T22" s="55"/>
      <c r="U22" s="55"/>
      <c r="V22" s="56"/>
      <c r="W22" s="57"/>
      <c r="X22" s="57"/>
      <c r="Y22" s="57"/>
      <c r="Z22" s="55"/>
      <c r="AA22" s="57"/>
      <c r="AB22" s="55"/>
      <c r="AC22" s="55"/>
      <c r="AD22" s="55"/>
      <c r="AE22" s="55"/>
      <c r="AF22" s="55"/>
      <c r="AG22" s="55"/>
      <c r="AH22" s="55"/>
      <c r="AI22" s="22"/>
      <c r="AJ22" s="22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33">
        <f t="shared" si="0"/>
        <v>0</v>
      </c>
    </row>
    <row r="23" spans="1:54" s="131" customFormat="1" x14ac:dyDescent="0.3">
      <c r="A23" s="123">
        <v>30</v>
      </c>
      <c r="B23" s="124" t="s">
        <v>85</v>
      </c>
      <c r="C23" s="123" t="s">
        <v>84</v>
      </c>
      <c r="D23" s="123" t="s">
        <v>78</v>
      </c>
      <c r="E23" s="123" t="s">
        <v>64</v>
      </c>
      <c r="F23" s="123" t="s">
        <v>45</v>
      </c>
      <c r="G23" s="123">
        <v>2015</v>
      </c>
      <c r="H23" s="123" t="s">
        <v>83</v>
      </c>
      <c r="I23" s="123"/>
      <c r="J23" s="125">
        <v>2585</v>
      </c>
      <c r="K23" s="123"/>
      <c r="L23" s="126">
        <f t="shared" ref="L23:L25" si="2">J23/1120</f>
        <v>2.3080357142857144</v>
      </c>
      <c r="M23" s="127">
        <v>32000000</v>
      </c>
      <c r="N23" s="127">
        <v>32000000</v>
      </c>
      <c r="O23" s="123"/>
      <c r="P23" s="128"/>
      <c r="Q23" s="123"/>
      <c r="R23" s="123"/>
      <c r="S23" s="123"/>
      <c r="T23" s="123"/>
      <c r="U23" s="123"/>
      <c r="V23" s="129"/>
      <c r="W23" s="130"/>
      <c r="X23" s="130"/>
      <c r="Y23" s="130"/>
      <c r="Z23" s="128"/>
      <c r="AA23" s="130"/>
      <c r="AB23" s="128"/>
      <c r="AC23" s="128"/>
      <c r="AD23" s="128"/>
      <c r="AE23" s="128"/>
      <c r="AF23" s="128"/>
      <c r="AG23" s="128"/>
      <c r="AH23" s="128"/>
      <c r="AI23" s="125"/>
      <c r="AJ23" s="125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18">
        <f t="shared" si="0"/>
        <v>0</v>
      </c>
    </row>
    <row r="24" spans="1:54" s="111" customFormat="1" x14ac:dyDescent="0.3">
      <c r="A24" s="79">
        <v>31</v>
      </c>
      <c r="B24" s="103" t="s">
        <v>87</v>
      </c>
      <c r="C24" s="104" t="s">
        <v>84</v>
      </c>
      <c r="D24" s="104" t="s">
        <v>78</v>
      </c>
      <c r="E24" s="104" t="s">
        <v>64</v>
      </c>
      <c r="F24" s="104" t="s">
        <v>45</v>
      </c>
      <c r="G24" s="104">
        <v>2016</v>
      </c>
      <c r="H24" s="104" t="s">
        <v>86</v>
      </c>
      <c r="I24" s="104"/>
      <c r="J24" s="105">
        <v>2912</v>
      </c>
      <c r="K24" s="104"/>
      <c r="L24" s="106">
        <f t="shared" si="2"/>
        <v>2.6</v>
      </c>
      <c r="M24" s="107">
        <v>6230000</v>
      </c>
      <c r="N24" s="107"/>
      <c r="O24" s="104"/>
      <c r="P24" s="108"/>
      <c r="Q24" s="104"/>
      <c r="R24" s="104"/>
      <c r="S24" s="104"/>
      <c r="T24" s="104"/>
      <c r="U24" s="104"/>
      <c r="V24" s="109"/>
      <c r="W24" s="110"/>
      <c r="X24" s="110"/>
      <c r="Y24" s="110"/>
      <c r="Z24" s="108"/>
      <c r="AA24" s="110"/>
      <c r="AB24" s="108"/>
      <c r="AC24" s="108"/>
      <c r="AD24" s="108"/>
      <c r="AE24" s="108"/>
      <c r="AF24" s="108"/>
      <c r="AG24" s="108"/>
      <c r="AH24" s="108"/>
      <c r="AI24" s="105"/>
      <c r="AJ24" s="105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87">
        <f t="shared" si="0"/>
        <v>0</v>
      </c>
    </row>
    <row r="25" spans="1:54" s="88" customFormat="1" x14ac:dyDescent="0.3">
      <c r="A25" s="104">
        <v>33</v>
      </c>
      <c r="B25" s="80" t="s">
        <v>124</v>
      </c>
      <c r="C25" s="79" t="s">
        <v>76</v>
      </c>
      <c r="D25" s="79" t="s">
        <v>69</v>
      </c>
      <c r="E25" s="79" t="s">
        <v>75</v>
      </c>
      <c r="F25" s="79" t="s">
        <v>45</v>
      </c>
      <c r="G25" s="79" t="s">
        <v>60</v>
      </c>
      <c r="H25" s="79">
        <v>2017</v>
      </c>
      <c r="I25" s="89">
        <v>2018</v>
      </c>
      <c r="J25" s="135">
        <f>1123-224</f>
        <v>899</v>
      </c>
      <c r="K25" s="89"/>
      <c r="L25" s="82">
        <f t="shared" si="2"/>
        <v>0.80267857142857146</v>
      </c>
      <c r="M25" s="83">
        <v>25000000</v>
      </c>
      <c r="N25" s="83"/>
      <c r="O25" s="79"/>
      <c r="P25" s="84"/>
      <c r="Q25" s="79"/>
      <c r="R25" s="79"/>
      <c r="S25" s="79"/>
      <c r="T25" s="79"/>
      <c r="U25" s="79"/>
      <c r="V25" s="85"/>
      <c r="W25" s="86"/>
      <c r="X25" s="86"/>
      <c r="Y25" s="86"/>
      <c r="Z25" s="84"/>
      <c r="AA25" s="86"/>
      <c r="AB25" s="84"/>
      <c r="AC25" s="84"/>
      <c r="AD25" s="86"/>
      <c r="AE25" s="84"/>
      <c r="AF25" s="84"/>
      <c r="AG25" s="84"/>
      <c r="AH25" s="84"/>
      <c r="AI25" s="135"/>
      <c r="AJ25" s="135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7">
        <f t="shared" si="0"/>
        <v>0</v>
      </c>
    </row>
    <row r="26" spans="1:54" s="131" customFormat="1" x14ac:dyDescent="0.3">
      <c r="A26" s="101">
        <v>34</v>
      </c>
      <c r="B26" s="124" t="s">
        <v>73</v>
      </c>
      <c r="C26" s="123" t="s">
        <v>72</v>
      </c>
      <c r="D26" s="123" t="s">
        <v>69</v>
      </c>
      <c r="E26" s="123">
        <v>2015</v>
      </c>
      <c r="F26" s="123" t="s">
        <v>46</v>
      </c>
      <c r="G26" s="123" t="s">
        <v>60</v>
      </c>
      <c r="H26" s="123" t="s">
        <v>59</v>
      </c>
      <c r="I26" s="123"/>
      <c r="J26" s="125">
        <v>42</v>
      </c>
      <c r="K26" s="123"/>
      <c r="L26" s="126">
        <v>0</v>
      </c>
      <c r="M26" s="102">
        <v>5780000</v>
      </c>
      <c r="N26" s="102">
        <v>5780000</v>
      </c>
      <c r="O26" s="123"/>
      <c r="P26" s="128"/>
      <c r="Q26" s="123"/>
      <c r="R26" s="123"/>
      <c r="S26" s="123"/>
      <c r="T26" s="123"/>
      <c r="U26" s="123"/>
      <c r="V26" s="129"/>
      <c r="W26" s="130"/>
      <c r="X26" s="130"/>
      <c r="Y26" s="130"/>
      <c r="Z26" s="128"/>
      <c r="AA26" s="130"/>
      <c r="AB26" s="128"/>
      <c r="AC26" s="128"/>
      <c r="AD26" s="128"/>
      <c r="AE26" s="128"/>
      <c r="AF26" s="128"/>
      <c r="AG26" s="128"/>
      <c r="AH26" s="128"/>
      <c r="AI26" s="125"/>
      <c r="AJ26" s="125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18">
        <f t="shared" si="0"/>
        <v>0</v>
      </c>
    </row>
    <row r="27" spans="1:54" s="119" customFormat="1" x14ac:dyDescent="0.3">
      <c r="A27" s="101">
        <v>22</v>
      </c>
      <c r="B27" s="113" t="s">
        <v>104</v>
      </c>
      <c r="C27" s="101" t="s">
        <v>84</v>
      </c>
      <c r="D27" s="101" t="s">
        <v>78</v>
      </c>
      <c r="E27" s="101" t="s">
        <v>64</v>
      </c>
      <c r="F27" s="101" t="s">
        <v>45</v>
      </c>
      <c r="G27" s="101">
        <v>2014</v>
      </c>
      <c r="H27" s="101">
        <v>2014</v>
      </c>
      <c r="I27" s="101">
        <v>2015</v>
      </c>
      <c r="J27" s="101">
        <v>48</v>
      </c>
      <c r="K27" s="101"/>
      <c r="L27" s="114">
        <f>J27/1120</f>
        <v>4.2857142857142858E-2</v>
      </c>
      <c r="M27" s="102">
        <v>4100000</v>
      </c>
      <c r="N27" s="102">
        <v>4100000</v>
      </c>
      <c r="O27" s="101"/>
      <c r="P27" s="115"/>
      <c r="Q27" s="101"/>
      <c r="R27" s="101"/>
      <c r="S27" s="101"/>
      <c r="T27" s="101"/>
      <c r="U27" s="101"/>
      <c r="V27" s="116"/>
      <c r="W27" s="117"/>
      <c r="X27" s="117"/>
      <c r="Y27" s="117"/>
      <c r="Z27" s="115"/>
      <c r="AA27" s="117"/>
      <c r="AB27" s="115"/>
      <c r="AC27" s="115"/>
      <c r="AD27" s="115"/>
      <c r="AE27" s="115"/>
      <c r="AF27" s="115"/>
      <c r="AG27" s="115"/>
      <c r="AH27" s="115"/>
      <c r="AI27" s="101"/>
      <c r="AJ27" s="101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8">
        <f>SUM(O27:BA27)</f>
        <v>0</v>
      </c>
    </row>
    <row r="28" spans="1:54" s="119" customFormat="1" x14ac:dyDescent="0.3">
      <c r="A28" s="101">
        <v>23</v>
      </c>
      <c r="B28" s="113" t="s">
        <v>103</v>
      </c>
      <c r="C28" s="101" t="s">
        <v>84</v>
      </c>
      <c r="D28" s="101" t="s">
        <v>78</v>
      </c>
      <c r="E28" s="101" t="s">
        <v>64</v>
      </c>
      <c r="F28" s="101" t="s">
        <v>45</v>
      </c>
      <c r="G28" s="101">
        <v>2014</v>
      </c>
      <c r="H28" s="101">
        <v>2014</v>
      </c>
      <c r="I28" s="101">
        <v>2015</v>
      </c>
      <c r="J28" s="101">
        <v>90</v>
      </c>
      <c r="K28" s="101"/>
      <c r="L28" s="114">
        <f>J28/1120</f>
        <v>8.0357142857142863E-2</v>
      </c>
      <c r="M28" s="102">
        <v>5800000</v>
      </c>
      <c r="N28" s="102">
        <v>5800000</v>
      </c>
      <c r="O28" s="101"/>
      <c r="P28" s="115"/>
      <c r="Q28" s="101"/>
      <c r="R28" s="101"/>
      <c r="S28" s="101"/>
      <c r="T28" s="101"/>
      <c r="U28" s="101"/>
      <c r="V28" s="116"/>
      <c r="W28" s="117"/>
      <c r="X28" s="117"/>
      <c r="Y28" s="117"/>
      <c r="Z28" s="115"/>
      <c r="AA28" s="117"/>
      <c r="AB28" s="115"/>
      <c r="AC28" s="115"/>
      <c r="AD28" s="115"/>
      <c r="AE28" s="115"/>
      <c r="AF28" s="115"/>
      <c r="AG28" s="115"/>
      <c r="AH28" s="115"/>
      <c r="AI28" s="101"/>
      <c r="AJ28" s="101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8">
        <f>SUM(O28:BA28)</f>
        <v>0</v>
      </c>
    </row>
    <row r="29" spans="1:54" s="119" customFormat="1" x14ac:dyDescent="0.3">
      <c r="A29" s="112">
        <v>12</v>
      </c>
      <c r="B29" s="113" t="s">
        <v>74</v>
      </c>
      <c r="C29" s="101" t="s">
        <v>72</v>
      </c>
      <c r="D29" s="101" t="s">
        <v>69</v>
      </c>
      <c r="E29" s="101" t="s">
        <v>60</v>
      </c>
      <c r="F29" s="101" t="s">
        <v>45</v>
      </c>
      <c r="G29" s="101" t="s">
        <v>60</v>
      </c>
      <c r="H29" s="101">
        <v>2015</v>
      </c>
      <c r="I29" s="101">
        <v>2016</v>
      </c>
      <c r="J29" s="122">
        <v>2352</v>
      </c>
      <c r="K29" s="101" t="s">
        <v>118</v>
      </c>
      <c r="L29" s="114">
        <v>2.1</v>
      </c>
      <c r="M29" s="102">
        <v>10900000</v>
      </c>
      <c r="N29" s="102">
        <v>10900000</v>
      </c>
      <c r="O29" s="101"/>
      <c r="P29" s="115"/>
      <c r="Q29" s="101"/>
      <c r="R29" s="101"/>
      <c r="S29" s="101"/>
      <c r="T29" s="101"/>
      <c r="U29" s="101"/>
      <c r="V29" s="116"/>
      <c r="W29" s="117"/>
      <c r="X29" s="117"/>
      <c r="Y29" s="117"/>
      <c r="Z29" s="115"/>
      <c r="AA29" s="117"/>
      <c r="AB29" s="115"/>
      <c r="AC29" s="115"/>
      <c r="AD29" s="115"/>
      <c r="AE29" s="115"/>
      <c r="AF29" s="115"/>
      <c r="AG29" s="115"/>
      <c r="AH29" s="115"/>
      <c r="AI29" s="122"/>
      <c r="AJ29" s="122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8">
        <f>SUM(O29:BA29)</f>
        <v>0</v>
      </c>
    </row>
    <row r="30" spans="1:54" s="119" customFormat="1" x14ac:dyDescent="0.3">
      <c r="A30" s="101">
        <v>20</v>
      </c>
      <c r="B30" s="113" t="s">
        <v>66</v>
      </c>
      <c r="C30" s="101" t="s">
        <v>65</v>
      </c>
      <c r="D30" s="101" t="s">
        <v>54</v>
      </c>
      <c r="E30" s="101" t="s">
        <v>64</v>
      </c>
      <c r="F30" s="101" t="s">
        <v>45</v>
      </c>
      <c r="G30" s="101" t="s">
        <v>130</v>
      </c>
      <c r="H30" s="101">
        <v>2017</v>
      </c>
      <c r="I30" s="101">
        <v>2020</v>
      </c>
      <c r="J30" s="122">
        <v>1120</v>
      </c>
      <c r="K30" s="101"/>
      <c r="L30" s="114">
        <f t="shared" ref="L30" si="3">J30/1120</f>
        <v>1</v>
      </c>
      <c r="M30" s="102">
        <v>1500000</v>
      </c>
      <c r="N30" s="102">
        <v>1500000</v>
      </c>
      <c r="O30" s="101"/>
      <c r="P30" s="115"/>
      <c r="Q30" s="101"/>
      <c r="R30" s="101"/>
      <c r="S30" s="101"/>
      <c r="T30" s="101"/>
      <c r="U30" s="101"/>
      <c r="V30" s="116"/>
      <c r="W30" s="117"/>
      <c r="X30" s="117"/>
      <c r="Y30" s="117"/>
      <c r="Z30" s="115"/>
      <c r="AA30" s="117"/>
      <c r="AB30" s="115"/>
      <c r="AC30" s="115"/>
      <c r="AD30" s="115"/>
      <c r="AE30" s="115"/>
      <c r="AF30" s="115"/>
      <c r="AG30" s="115"/>
      <c r="AH30" s="115"/>
      <c r="AI30" s="122"/>
      <c r="AJ30" s="122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8">
        <f>SUM(O30:BA30)</f>
        <v>0</v>
      </c>
    </row>
    <row r="31" spans="1:54" x14ac:dyDescent="0.3">
      <c r="A31" s="66"/>
      <c r="B31" s="22"/>
      <c r="C31" s="66"/>
      <c r="D31" s="67"/>
      <c r="E31" s="55"/>
      <c r="F31" s="55"/>
      <c r="G31" s="55"/>
      <c r="H31" s="66"/>
      <c r="I31" s="48" t="s">
        <v>132</v>
      </c>
      <c r="J31" s="68">
        <f>SUM(J23:J26)</f>
        <v>6438</v>
      </c>
      <c r="K31" s="48"/>
      <c r="L31" s="69">
        <f>SUM(L23:L26)</f>
        <v>5.7107142857142863</v>
      </c>
      <c r="M31" s="70">
        <f>SUM(M23:M26)</f>
        <v>69010000</v>
      </c>
      <c r="N31" s="70"/>
      <c r="O31" s="55"/>
      <c r="P31" s="55"/>
      <c r="Q31" s="55"/>
      <c r="R31" s="55"/>
      <c r="S31" s="55"/>
      <c r="T31" s="55"/>
      <c r="U31" s="55"/>
      <c r="V31" s="56"/>
      <c r="W31" s="57"/>
      <c r="X31" s="57"/>
      <c r="Y31" s="57"/>
      <c r="Z31" s="55"/>
      <c r="AA31" s="57"/>
      <c r="AB31" s="55"/>
      <c r="AC31" s="55"/>
      <c r="AD31" s="55"/>
      <c r="AE31" s="55"/>
      <c r="AF31" s="55"/>
      <c r="AG31" s="55"/>
      <c r="AH31" s="55"/>
      <c r="AI31" s="68"/>
      <c r="AJ31" s="68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71"/>
    </row>
    <row r="32" spans="1:54" x14ac:dyDescent="0.3">
      <c r="A32" s="66"/>
      <c r="B32" s="22"/>
      <c r="C32" s="66"/>
      <c r="D32" s="67"/>
      <c r="E32" s="55"/>
      <c r="F32" s="55"/>
      <c r="G32" s="55"/>
      <c r="H32" s="66"/>
      <c r="I32" s="48"/>
      <c r="J32" s="68"/>
      <c r="K32" s="48"/>
      <c r="L32" s="69"/>
      <c r="M32" s="70"/>
      <c r="N32" s="70"/>
      <c r="O32" s="55"/>
      <c r="P32" s="55"/>
      <c r="Q32" s="55"/>
      <c r="R32" s="55"/>
      <c r="S32" s="55"/>
      <c r="T32" s="55"/>
      <c r="U32" s="55"/>
      <c r="V32" s="56"/>
      <c r="W32" s="57"/>
      <c r="X32" s="57"/>
      <c r="Y32" s="57"/>
      <c r="Z32" s="55"/>
      <c r="AA32" s="57"/>
      <c r="AB32" s="55"/>
      <c r="AC32" s="55"/>
      <c r="AD32" s="55"/>
      <c r="AE32" s="55"/>
      <c r="AF32" s="55"/>
      <c r="AG32" s="55"/>
      <c r="AH32" s="55"/>
      <c r="AI32" s="68"/>
      <c r="AJ32" s="68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71"/>
    </row>
    <row r="33" spans="1:54" x14ac:dyDescent="0.3">
      <c r="A33" s="66"/>
      <c r="B33" s="136" t="s">
        <v>177</v>
      </c>
      <c r="C33" s="66"/>
      <c r="D33" s="67"/>
      <c r="E33" s="55"/>
      <c r="F33" s="55"/>
      <c r="G33" s="55"/>
      <c r="H33" s="66"/>
      <c r="I33" s="48"/>
      <c r="J33" s="68"/>
      <c r="K33" s="48"/>
      <c r="L33" s="69"/>
      <c r="M33" s="70"/>
      <c r="N33" s="70"/>
      <c r="O33" s="55"/>
      <c r="P33" s="55"/>
      <c r="Q33" s="55"/>
      <c r="R33" s="55"/>
      <c r="S33" s="55"/>
      <c r="T33" s="55"/>
      <c r="U33" s="55"/>
      <c r="V33" s="56"/>
      <c r="W33" s="57"/>
      <c r="X33" s="57"/>
      <c r="Y33" s="57"/>
      <c r="Z33" s="55"/>
      <c r="AA33" s="57"/>
      <c r="AB33" s="55"/>
      <c r="AC33" s="55"/>
      <c r="AD33" s="55"/>
      <c r="AE33" s="55"/>
      <c r="AF33" s="55"/>
      <c r="AG33" s="55"/>
      <c r="AH33" s="55"/>
      <c r="AI33" s="68"/>
      <c r="AJ33" s="68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71"/>
    </row>
    <row r="34" spans="1:54" s="131" customFormat="1" x14ac:dyDescent="0.3">
      <c r="A34" s="139"/>
      <c r="B34" s="113" t="s">
        <v>178</v>
      </c>
      <c r="C34" s="139" t="s">
        <v>179</v>
      </c>
      <c r="D34" s="140" t="s">
        <v>50</v>
      </c>
      <c r="E34" s="128"/>
      <c r="F34" s="128"/>
      <c r="G34" s="128"/>
      <c r="H34" s="139">
        <v>2016</v>
      </c>
      <c r="I34" s="141" t="s">
        <v>180</v>
      </c>
      <c r="J34" s="142">
        <v>6500</v>
      </c>
      <c r="K34" s="141" t="s">
        <v>118</v>
      </c>
      <c r="L34" s="143"/>
      <c r="M34" s="144">
        <v>15000000</v>
      </c>
      <c r="N34" s="144">
        <v>15000000</v>
      </c>
      <c r="O34" s="128"/>
      <c r="P34" s="128"/>
      <c r="Q34" s="128"/>
      <c r="R34" s="128"/>
      <c r="S34" s="128"/>
      <c r="T34" s="128"/>
      <c r="U34" s="128"/>
      <c r="V34" s="129"/>
      <c r="W34" s="130"/>
      <c r="X34" s="130"/>
      <c r="Y34" s="130"/>
      <c r="Z34" s="128"/>
      <c r="AA34" s="130"/>
      <c r="AB34" s="128"/>
      <c r="AC34" s="128"/>
      <c r="AD34" s="128"/>
      <c r="AE34" s="128"/>
      <c r="AF34" s="128"/>
      <c r="AG34" s="128"/>
      <c r="AH34" s="128"/>
      <c r="AI34" s="142"/>
      <c r="AJ34" s="142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45"/>
    </row>
    <row r="35" spans="1:54" s="131" customFormat="1" x14ac:dyDescent="0.3">
      <c r="A35" s="139"/>
      <c r="B35" s="113" t="s">
        <v>181</v>
      </c>
      <c r="C35" s="139" t="s">
        <v>65</v>
      </c>
      <c r="D35" s="140"/>
      <c r="E35" s="128"/>
      <c r="F35" s="128"/>
      <c r="G35" s="128"/>
      <c r="H35" s="139">
        <v>2017</v>
      </c>
      <c r="I35" s="141">
        <v>2020</v>
      </c>
      <c r="J35" s="142">
        <v>4200</v>
      </c>
      <c r="K35" s="141"/>
      <c r="L35" s="143"/>
      <c r="M35" s="144">
        <v>65000000</v>
      </c>
      <c r="N35" s="144">
        <v>65000000</v>
      </c>
      <c r="O35" s="128"/>
      <c r="P35" s="128"/>
      <c r="Q35" s="128"/>
      <c r="R35" s="128"/>
      <c r="S35" s="128"/>
      <c r="T35" s="128"/>
      <c r="U35" s="128"/>
      <c r="V35" s="129"/>
      <c r="W35" s="130"/>
      <c r="X35" s="130"/>
      <c r="Y35" s="130"/>
      <c r="Z35" s="128"/>
      <c r="AA35" s="130"/>
      <c r="AB35" s="128"/>
      <c r="AC35" s="128"/>
      <c r="AD35" s="128"/>
      <c r="AE35" s="128"/>
      <c r="AF35" s="128"/>
      <c r="AG35" s="128"/>
      <c r="AH35" s="128"/>
      <c r="AI35" s="142"/>
      <c r="AJ35" s="142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45"/>
    </row>
    <row r="36" spans="1:54" s="131" customFormat="1" x14ac:dyDescent="0.3">
      <c r="A36" s="139"/>
      <c r="B36" s="113" t="s">
        <v>182</v>
      </c>
      <c r="C36" s="139" t="s">
        <v>65</v>
      </c>
      <c r="D36" s="140"/>
      <c r="E36" s="128"/>
      <c r="F36" s="128"/>
      <c r="G36" s="128"/>
      <c r="H36" s="139">
        <v>2017</v>
      </c>
      <c r="I36" s="141">
        <v>2020</v>
      </c>
      <c r="J36" s="142">
        <v>5600</v>
      </c>
      <c r="K36" s="141"/>
      <c r="L36" s="143"/>
      <c r="M36" s="144">
        <v>140000000</v>
      </c>
      <c r="N36" s="144">
        <v>140000000</v>
      </c>
      <c r="O36" s="128"/>
      <c r="P36" s="128"/>
      <c r="Q36" s="128"/>
      <c r="R36" s="128"/>
      <c r="S36" s="128"/>
      <c r="T36" s="128"/>
      <c r="U36" s="128"/>
      <c r="V36" s="129"/>
      <c r="W36" s="130"/>
      <c r="X36" s="130"/>
      <c r="Y36" s="130"/>
      <c r="Z36" s="128"/>
      <c r="AA36" s="130"/>
      <c r="AB36" s="128"/>
      <c r="AC36" s="128"/>
      <c r="AD36" s="128"/>
      <c r="AE36" s="128"/>
      <c r="AF36" s="128"/>
      <c r="AG36" s="128"/>
      <c r="AH36" s="128"/>
      <c r="AI36" s="142"/>
      <c r="AJ36" s="142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45"/>
    </row>
    <row r="37" spans="1:54" s="131" customFormat="1" x14ac:dyDescent="0.3">
      <c r="A37" s="139"/>
      <c r="B37" s="140" t="s">
        <v>183</v>
      </c>
      <c r="C37" s="139" t="s">
        <v>65</v>
      </c>
      <c r="D37" s="140"/>
      <c r="E37" s="128"/>
      <c r="F37" s="128"/>
      <c r="G37" s="128"/>
      <c r="H37" s="139">
        <v>2017</v>
      </c>
      <c r="I37" s="139">
        <v>2020</v>
      </c>
      <c r="J37" s="142">
        <v>20200</v>
      </c>
      <c r="K37" s="139"/>
      <c r="L37" s="143"/>
      <c r="M37" s="144">
        <v>261000000</v>
      </c>
      <c r="N37" s="144">
        <v>261000000</v>
      </c>
      <c r="O37" s="128"/>
      <c r="P37" s="128"/>
      <c r="Q37" s="128"/>
      <c r="R37" s="128"/>
      <c r="S37" s="128"/>
      <c r="T37" s="128"/>
      <c r="U37" s="128"/>
      <c r="V37" s="129"/>
      <c r="W37" s="130"/>
      <c r="X37" s="130"/>
      <c r="Y37" s="130"/>
      <c r="Z37" s="128"/>
      <c r="AA37" s="130"/>
      <c r="AB37" s="128"/>
      <c r="AC37" s="128"/>
      <c r="AD37" s="128"/>
      <c r="AE37" s="128"/>
      <c r="AF37" s="128"/>
      <c r="AG37" s="128"/>
      <c r="AH37" s="128"/>
      <c r="AI37" s="142"/>
      <c r="AJ37" s="142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45"/>
    </row>
    <row r="38" spans="1:54" s="131" customFormat="1" x14ac:dyDescent="0.3">
      <c r="A38" s="139"/>
      <c r="B38" s="140" t="s">
        <v>184</v>
      </c>
      <c r="C38" s="139" t="s">
        <v>65</v>
      </c>
      <c r="D38" s="140"/>
      <c r="E38" s="128"/>
      <c r="F38" s="128"/>
      <c r="G38" s="128"/>
      <c r="H38" s="139">
        <v>2017</v>
      </c>
      <c r="I38" s="139">
        <v>2020</v>
      </c>
      <c r="J38" s="142">
        <v>5000</v>
      </c>
      <c r="K38" s="139"/>
      <c r="L38" s="143"/>
      <c r="M38" s="144">
        <v>121000000</v>
      </c>
      <c r="N38" s="144">
        <v>121000000</v>
      </c>
      <c r="O38" s="146"/>
      <c r="P38" s="146"/>
      <c r="Q38" s="146"/>
      <c r="R38" s="146"/>
      <c r="S38" s="146"/>
      <c r="T38" s="146"/>
      <c r="U38" s="146"/>
      <c r="V38" s="147"/>
      <c r="W38" s="148"/>
      <c r="X38" s="148"/>
      <c r="Y38" s="148"/>
      <c r="Z38" s="146"/>
      <c r="AA38" s="148"/>
      <c r="AB38" s="146"/>
      <c r="AC38" s="146"/>
      <c r="AD38" s="146"/>
      <c r="AE38" s="146"/>
      <c r="AF38" s="146"/>
      <c r="AG38" s="146"/>
      <c r="AH38" s="146"/>
      <c r="AI38" s="149"/>
      <c r="AJ38" s="149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50"/>
    </row>
    <row r="39" spans="1:54" s="131" customFormat="1" x14ac:dyDescent="0.3">
      <c r="A39" s="139"/>
      <c r="B39" s="140" t="s">
        <v>185</v>
      </c>
      <c r="C39" s="139" t="s">
        <v>186</v>
      </c>
      <c r="D39" s="140"/>
      <c r="E39" s="128"/>
      <c r="F39" s="128"/>
      <c r="G39" s="128"/>
      <c r="H39" s="139">
        <v>2016</v>
      </c>
      <c r="I39" s="139">
        <v>2018</v>
      </c>
      <c r="J39" s="142">
        <v>1800</v>
      </c>
      <c r="K39" s="139" t="s">
        <v>118</v>
      </c>
      <c r="L39" s="143"/>
      <c r="M39" s="144">
        <v>18000000</v>
      </c>
      <c r="N39" s="144">
        <v>18000000</v>
      </c>
      <c r="O39" s="146"/>
      <c r="P39" s="146"/>
      <c r="Q39" s="146"/>
      <c r="R39" s="146"/>
      <c r="S39" s="146"/>
      <c r="T39" s="146"/>
      <c r="U39" s="146"/>
      <c r="V39" s="147"/>
      <c r="W39" s="148"/>
      <c r="X39" s="148"/>
      <c r="Y39" s="148"/>
      <c r="Z39" s="146"/>
      <c r="AA39" s="148"/>
      <c r="AB39" s="146"/>
      <c r="AC39" s="146"/>
      <c r="AD39" s="146"/>
      <c r="AE39" s="146"/>
      <c r="AF39" s="146"/>
      <c r="AG39" s="146"/>
      <c r="AH39" s="146"/>
      <c r="AI39" s="149"/>
      <c r="AJ39" s="149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50"/>
    </row>
    <row r="40" spans="1:54" s="131" customFormat="1" x14ac:dyDescent="0.3">
      <c r="A40" s="139"/>
      <c r="B40" s="140" t="s">
        <v>188</v>
      </c>
      <c r="C40" s="139" t="s">
        <v>187</v>
      </c>
      <c r="D40" s="140"/>
      <c r="E40" s="128"/>
      <c r="F40" s="128"/>
      <c r="G40" s="128"/>
      <c r="H40" s="139"/>
      <c r="I40" s="139"/>
      <c r="J40" s="142"/>
      <c r="K40" s="139"/>
      <c r="L40" s="143"/>
      <c r="M40" s="144"/>
      <c r="N40" s="144"/>
      <c r="O40" s="146"/>
      <c r="P40" s="146"/>
      <c r="Q40" s="146"/>
      <c r="R40" s="146"/>
      <c r="S40" s="146"/>
      <c r="T40" s="146"/>
      <c r="U40" s="146"/>
      <c r="V40" s="147"/>
      <c r="W40" s="148"/>
      <c r="X40" s="148"/>
      <c r="Y40" s="148"/>
      <c r="Z40" s="146"/>
      <c r="AA40" s="148"/>
      <c r="AB40" s="146"/>
      <c r="AC40" s="146"/>
      <c r="AD40" s="146"/>
      <c r="AE40" s="146"/>
      <c r="AF40" s="146"/>
      <c r="AG40" s="146"/>
      <c r="AH40" s="146"/>
      <c r="AI40" s="149"/>
      <c r="AJ40" s="149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50"/>
    </row>
    <row r="41" spans="1:54" s="131" customFormat="1" x14ac:dyDescent="0.3">
      <c r="A41" s="139"/>
      <c r="B41" s="140" t="s">
        <v>191</v>
      </c>
      <c r="C41" s="139" t="s">
        <v>189</v>
      </c>
      <c r="D41" s="140" t="s">
        <v>190</v>
      </c>
      <c r="E41" s="128"/>
      <c r="F41" s="128"/>
      <c r="G41" s="128"/>
      <c r="H41" s="139">
        <v>2017</v>
      </c>
      <c r="I41" s="139">
        <v>2019</v>
      </c>
      <c r="J41" s="142">
        <v>100</v>
      </c>
      <c r="K41" s="139"/>
      <c r="L41" s="143"/>
      <c r="M41" s="144">
        <v>3000000</v>
      </c>
      <c r="N41" s="144">
        <v>3000000</v>
      </c>
      <c r="O41" s="146"/>
      <c r="P41" s="146"/>
      <c r="Q41" s="146"/>
      <c r="R41" s="146"/>
      <c r="S41" s="146"/>
      <c r="T41" s="146"/>
      <c r="U41" s="146"/>
      <c r="V41" s="147"/>
      <c r="W41" s="148"/>
      <c r="X41" s="148"/>
      <c r="Y41" s="148"/>
      <c r="Z41" s="146"/>
      <c r="AA41" s="148"/>
      <c r="AB41" s="146"/>
      <c r="AC41" s="146"/>
      <c r="AD41" s="146"/>
      <c r="AE41" s="146"/>
      <c r="AF41" s="146"/>
      <c r="AG41" s="146"/>
      <c r="AH41" s="146"/>
      <c r="AI41" s="149"/>
      <c r="AJ41" s="149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50"/>
    </row>
    <row r="42" spans="1:54" x14ac:dyDescent="0.3">
      <c r="A42" s="66"/>
      <c r="B42" s="67"/>
      <c r="C42" s="66"/>
      <c r="D42" s="67"/>
      <c r="E42" s="55"/>
      <c r="F42" s="55"/>
      <c r="G42" s="55"/>
      <c r="H42" s="66"/>
      <c r="I42" s="66"/>
      <c r="J42" s="68"/>
      <c r="K42" s="66"/>
      <c r="L42" s="69"/>
      <c r="M42" s="70"/>
      <c r="N42" s="70"/>
      <c r="O42" s="132"/>
      <c r="P42" s="132"/>
      <c r="Q42" s="132"/>
      <c r="R42" s="132"/>
      <c r="S42" s="132"/>
      <c r="T42" s="132"/>
      <c r="U42" s="132"/>
      <c r="V42" s="133"/>
      <c r="W42" s="134"/>
      <c r="X42" s="134"/>
      <c r="Y42" s="134"/>
      <c r="Z42" s="132"/>
      <c r="AA42" s="134"/>
      <c r="AB42" s="132"/>
      <c r="AC42" s="132"/>
      <c r="AD42" s="132"/>
      <c r="AE42" s="132"/>
      <c r="AF42" s="132"/>
      <c r="AG42" s="132"/>
      <c r="AH42" s="132"/>
      <c r="AI42" s="137"/>
      <c r="AJ42" s="137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8"/>
    </row>
    <row r="43" spans="1:54" x14ac:dyDescent="0.3">
      <c r="A43" s="66"/>
      <c r="B43" s="67"/>
      <c r="C43" s="66"/>
      <c r="D43" s="67"/>
      <c r="E43" s="55"/>
      <c r="F43" s="55"/>
      <c r="G43" s="55"/>
      <c r="H43" s="66"/>
      <c r="I43" s="66"/>
      <c r="J43" s="68"/>
      <c r="K43" s="66"/>
      <c r="L43" s="69"/>
      <c r="M43" s="70"/>
      <c r="N43" s="70"/>
      <c r="O43" s="132"/>
      <c r="P43" s="132"/>
      <c r="Q43" s="132"/>
      <c r="R43" s="132"/>
      <c r="S43" s="132"/>
      <c r="T43" s="132"/>
      <c r="U43" s="132"/>
      <c r="V43" s="133"/>
      <c r="W43" s="134"/>
      <c r="X43" s="134"/>
      <c r="Y43" s="134"/>
      <c r="Z43" s="132"/>
      <c r="AA43" s="134"/>
      <c r="AB43" s="132"/>
      <c r="AC43" s="132"/>
      <c r="AD43" s="132"/>
      <c r="AE43" s="132"/>
      <c r="AF43" s="132"/>
      <c r="AG43" s="132"/>
      <c r="AH43" s="132"/>
      <c r="AI43" s="137"/>
      <c r="AJ43" s="137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8"/>
    </row>
    <row r="44" spans="1:54" x14ac:dyDescent="0.3">
      <c r="A44" s="66"/>
      <c r="B44" s="67"/>
      <c r="C44" s="66"/>
      <c r="D44" s="67"/>
      <c r="E44" s="55"/>
      <c r="F44" s="55"/>
      <c r="G44" s="55"/>
      <c r="H44" s="66"/>
      <c r="I44" s="66"/>
      <c r="J44" s="68"/>
      <c r="K44" s="66"/>
      <c r="L44" s="69"/>
      <c r="M44" s="70"/>
      <c r="N44" s="70"/>
      <c r="O44" s="132"/>
      <c r="P44" s="132"/>
      <c r="Q44" s="132"/>
      <c r="R44" s="132"/>
      <c r="S44" s="132"/>
      <c r="T44" s="132"/>
      <c r="U44" s="132"/>
      <c r="V44" s="133"/>
      <c r="W44" s="134"/>
      <c r="X44" s="134"/>
      <c r="Y44" s="134"/>
      <c r="Z44" s="132"/>
      <c r="AA44" s="134"/>
      <c r="AB44" s="132"/>
      <c r="AC44" s="132"/>
      <c r="AD44" s="132"/>
      <c r="AE44" s="132"/>
      <c r="AF44" s="132"/>
      <c r="AG44" s="132"/>
      <c r="AH44" s="132"/>
      <c r="AI44" s="137"/>
      <c r="AJ44" s="137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8"/>
    </row>
    <row r="45" spans="1:54" x14ac:dyDescent="0.3">
      <c r="A45" s="51"/>
      <c r="B45" s="67"/>
      <c r="C45" s="66"/>
      <c r="D45" s="67"/>
      <c r="E45" s="55"/>
      <c r="F45" s="55"/>
      <c r="G45" s="55"/>
      <c r="H45" s="66"/>
      <c r="I45" s="48" t="s">
        <v>133</v>
      </c>
      <c r="J45" s="68">
        <f>J15+J21+J31</f>
        <v>20756</v>
      </c>
      <c r="K45" s="66"/>
      <c r="L45" s="68" t="e">
        <f>L15+#REF!+L31</f>
        <v>#REF!</v>
      </c>
      <c r="M45" s="70">
        <f>M15+M21+M31</f>
        <v>228590000</v>
      </c>
      <c r="N45" s="70">
        <f>N15+N21+N31</f>
        <v>0</v>
      </c>
      <c r="AI45" s="11"/>
      <c r="AJ45" s="11"/>
      <c r="BB45" s="24"/>
    </row>
    <row r="46" spans="1:54" x14ac:dyDescent="0.3">
      <c r="A46" s="51" t="s">
        <v>176</v>
      </c>
      <c r="B46" s="67"/>
      <c r="C46" s="66"/>
      <c r="D46" s="67"/>
      <c r="E46" s="55"/>
      <c r="F46" s="55"/>
      <c r="G46" s="55"/>
      <c r="H46" s="66"/>
      <c r="I46" s="48"/>
      <c r="J46" s="68"/>
      <c r="K46" s="66"/>
      <c r="L46" s="68"/>
      <c r="M46" s="70"/>
      <c r="N46" s="70"/>
      <c r="AI46" s="11"/>
      <c r="AJ46" s="11"/>
      <c r="BB46" s="24"/>
    </row>
    <row r="47" spans="1:54" s="13" customFormat="1" x14ac:dyDescent="0.3">
      <c r="A47" s="39">
        <v>3</v>
      </c>
      <c r="B47" s="40" t="s">
        <v>108</v>
      </c>
      <c r="C47" s="39" t="s">
        <v>107</v>
      </c>
      <c r="D47" s="39" t="s">
        <v>50</v>
      </c>
      <c r="E47" s="39">
        <v>2014</v>
      </c>
      <c r="F47" s="39" t="s">
        <v>45</v>
      </c>
      <c r="G47" s="41">
        <v>41974</v>
      </c>
      <c r="H47" s="41">
        <v>42095</v>
      </c>
      <c r="I47" s="41">
        <v>42278</v>
      </c>
      <c r="J47" s="42">
        <v>560</v>
      </c>
      <c r="K47" s="38" t="s">
        <v>127</v>
      </c>
      <c r="L47" s="43">
        <f>J47/1120/2</f>
        <v>0.25</v>
      </c>
      <c r="M47" s="44">
        <v>4000000</v>
      </c>
      <c r="N47" s="44">
        <v>4000000</v>
      </c>
      <c r="O47" s="39"/>
      <c r="P47" s="34"/>
      <c r="Q47" s="39"/>
      <c r="R47" s="39"/>
      <c r="S47" s="39"/>
      <c r="T47" s="39"/>
      <c r="U47" s="30"/>
      <c r="V47" s="35"/>
      <c r="W47" s="36"/>
      <c r="X47" s="36"/>
      <c r="Y47" s="36"/>
      <c r="Z47" s="34"/>
      <c r="AA47" s="36"/>
      <c r="AB47" s="34"/>
      <c r="AC47" s="34"/>
      <c r="AD47" s="34"/>
      <c r="AE47" s="34"/>
      <c r="AF47" s="34"/>
      <c r="AG47" s="34"/>
      <c r="AH47" s="34"/>
      <c r="AI47" s="42"/>
      <c r="AJ47" s="42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3">
        <f t="shared" ref="BB47:BB61" si="4">SUM(O47:BA47)</f>
        <v>0</v>
      </c>
    </row>
    <row r="48" spans="1:54" s="13" customFormat="1" x14ac:dyDescent="0.3">
      <c r="A48" s="29">
        <v>4</v>
      </c>
      <c r="B48" s="22" t="s">
        <v>105</v>
      </c>
      <c r="C48" s="29" t="s">
        <v>134</v>
      </c>
      <c r="D48" s="29" t="s">
        <v>78</v>
      </c>
      <c r="E48" s="45">
        <v>41883</v>
      </c>
      <c r="F48" s="29" t="s">
        <v>45</v>
      </c>
      <c r="G48" s="45">
        <v>42036</v>
      </c>
      <c r="H48" s="45">
        <v>42095</v>
      </c>
      <c r="I48" s="45">
        <v>42248</v>
      </c>
      <c r="J48" s="29">
        <v>67</v>
      </c>
      <c r="K48" s="29"/>
      <c r="L48" s="31">
        <f t="shared" ref="L48:L55" si="5">J48/1120</f>
        <v>5.9821428571428574E-2</v>
      </c>
      <c r="M48" s="32">
        <v>4380000</v>
      </c>
      <c r="N48" s="32">
        <v>4380000</v>
      </c>
      <c r="O48" s="29"/>
      <c r="P48" s="34"/>
      <c r="Q48" s="29"/>
      <c r="R48" s="29"/>
      <c r="S48" s="29"/>
      <c r="T48" s="29"/>
      <c r="U48" s="29"/>
      <c r="V48" s="35"/>
      <c r="W48" s="36"/>
      <c r="X48" s="36"/>
      <c r="Y48" s="36"/>
      <c r="Z48" s="34"/>
      <c r="AA48" s="36"/>
      <c r="AB48" s="34"/>
      <c r="AC48" s="34"/>
      <c r="AD48" s="34"/>
      <c r="AE48" s="34"/>
      <c r="AF48" s="34"/>
      <c r="AG48" s="34"/>
      <c r="AH48" s="34"/>
      <c r="AI48" s="29"/>
      <c r="AJ48" s="29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3">
        <f t="shared" si="4"/>
        <v>0</v>
      </c>
    </row>
    <row r="49" spans="1:54" s="13" customFormat="1" x14ac:dyDescent="0.3">
      <c r="A49" s="39">
        <v>9</v>
      </c>
      <c r="B49" s="22" t="s">
        <v>99</v>
      </c>
      <c r="C49" s="29" t="s">
        <v>55</v>
      </c>
      <c r="D49" s="29" t="s">
        <v>54</v>
      </c>
      <c r="E49" s="29" t="s">
        <v>64</v>
      </c>
      <c r="F49" s="29" t="s">
        <v>45</v>
      </c>
      <c r="G49" s="29">
        <v>2014</v>
      </c>
      <c r="H49" s="29">
        <v>2015</v>
      </c>
      <c r="I49" s="29">
        <v>2014</v>
      </c>
      <c r="J49" s="29">
        <v>274</v>
      </c>
      <c r="K49" s="29" t="s">
        <v>118</v>
      </c>
      <c r="L49" s="31">
        <f t="shared" si="5"/>
        <v>0.24464285714285713</v>
      </c>
      <c r="M49" s="32">
        <v>5297500</v>
      </c>
      <c r="N49" s="32">
        <v>5297500</v>
      </c>
      <c r="O49" s="29"/>
      <c r="P49" s="34"/>
      <c r="Q49" s="29"/>
      <c r="R49" s="29"/>
      <c r="S49" s="29"/>
      <c r="T49" s="29"/>
      <c r="U49" s="29"/>
      <c r="V49" s="35"/>
      <c r="W49" s="36"/>
      <c r="X49" s="36"/>
      <c r="Y49" s="36"/>
      <c r="Z49" s="34"/>
      <c r="AA49" s="36"/>
      <c r="AB49" s="34"/>
      <c r="AC49" s="34"/>
      <c r="AD49" s="34"/>
      <c r="AE49" s="34"/>
      <c r="AF49" s="34"/>
      <c r="AG49" s="34"/>
      <c r="AH49" s="34"/>
      <c r="AI49" s="29"/>
      <c r="AJ49" s="29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3">
        <f t="shared" si="4"/>
        <v>0</v>
      </c>
    </row>
    <row r="50" spans="1:54" s="13" customFormat="1" x14ac:dyDescent="0.3">
      <c r="A50" s="29">
        <v>14</v>
      </c>
      <c r="B50" s="22" t="s">
        <v>109</v>
      </c>
      <c r="C50" s="29" t="s">
        <v>52</v>
      </c>
      <c r="D50" s="29" t="s">
        <v>50</v>
      </c>
      <c r="E50" s="29" t="s">
        <v>64</v>
      </c>
      <c r="F50" s="29" t="s">
        <v>45</v>
      </c>
      <c r="G50" s="29">
        <v>2014</v>
      </c>
      <c r="H50" s="29">
        <v>2014</v>
      </c>
      <c r="I50" s="29">
        <v>2015</v>
      </c>
      <c r="J50" s="29">
        <v>345</v>
      </c>
      <c r="K50" s="29"/>
      <c r="L50" s="31">
        <f t="shared" si="5"/>
        <v>0.3080357142857143</v>
      </c>
      <c r="M50" s="32">
        <v>5000000</v>
      </c>
      <c r="N50" s="32">
        <v>5000000</v>
      </c>
      <c r="O50" s="29"/>
      <c r="P50" s="34"/>
      <c r="Q50" s="29"/>
      <c r="R50" s="29"/>
      <c r="S50" s="29"/>
      <c r="T50" s="29"/>
      <c r="U50" s="30"/>
      <c r="V50" s="35"/>
      <c r="W50" s="36"/>
      <c r="X50" s="36"/>
      <c r="Y50" s="36"/>
      <c r="Z50" s="34"/>
      <c r="AA50" s="36"/>
      <c r="AB50" s="34"/>
      <c r="AC50" s="34"/>
      <c r="AD50" s="34"/>
      <c r="AE50" s="34"/>
      <c r="AF50" s="34"/>
      <c r="AG50" s="34"/>
      <c r="AH50" s="34"/>
      <c r="AI50" s="29"/>
      <c r="AJ50" s="29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3">
        <f t="shared" si="4"/>
        <v>0</v>
      </c>
    </row>
    <row r="51" spans="1:54" s="13" customFormat="1" x14ac:dyDescent="0.3">
      <c r="A51" s="29">
        <v>15</v>
      </c>
      <c r="B51" s="22" t="s">
        <v>93</v>
      </c>
      <c r="C51" s="29" t="s">
        <v>92</v>
      </c>
      <c r="D51" s="29" t="s">
        <v>50</v>
      </c>
      <c r="E51" s="29" t="s">
        <v>60</v>
      </c>
      <c r="F51" s="29">
        <v>2015</v>
      </c>
      <c r="G51" s="29">
        <v>2015</v>
      </c>
      <c r="H51" s="29">
        <v>2015</v>
      </c>
      <c r="I51" s="29">
        <v>2015</v>
      </c>
      <c r="J51" s="46">
        <v>220</v>
      </c>
      <c r="K51" s="29" t="s">
        <v>118</v>
      </c>
      <c r="L51" s="31">
        <f t="shared" si="5"/>
        <v>0.19642857142857142</v>
      </c>
      <c r="M51" s="32">
        <v>8000000</v>
      </c>
      <c r="N51" s="32">
        <v>8000000</v>
      </c>
      <c r="O51" s="29"/>
      <c r="P51" s="34"/>
      <c r="Q51" s="29"/>
      <c r="R51" s="29"/>
      <c r="S51" s="29"/>
      <c r="T51" s="29"/>
      <c r="U51" s="29"/>
      <c r="V51" s="35"/>
      <c r="W51" s="36"/>
      <c r="X51" s="36"/>
      <c r="Y51" s="36"/>
      <c r="Z51" s="34"/>
      <c r="AA51" s="36"/>
      <c r="AB51" s="34"/>
      <c r="AC51" s="34"/>
      <c r="AD51" s="34"/>
      <c r="AE51" s="34"/>
      <c r="AF51" s="34"/>
      <c r="AG51" s="34"/>
      <c r="AH51" s="34"/>
      <c r="AI51" s="46"/>
      <c r="AJ51" s="4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3">
        <f t="shared" si="4"/>
        <v>0</v>
      </c>
    </row>
    <row r="52" spans="1:54" s="13" customFormat="1" x14ac:dyDescent="0.3">
      <c r="A52" s="29">
        <v>16</v>
      </c>
      <c r="B52" s="22" t="s">
        <v>58</v>
      </c>
      <c r="C52" s="29" t="s">
        <v>55</v>
      </c>
      <c r="D52" s="29" t="s">
        <v>54</v>
      </c>
      <c r="E52" s="29" t="s">
        <v>45</v>
      </c>
      <c r="F52" s="29" t="s">
        <v>45</v>
      </c>
      <c r="G52" s="29">
        <v>2014</v>
      </c>
      <c r="H52" s="29">
        <v>2015</v>
      </c>
      <c r="I52" s="29">
        <v>2015</v>
      </c>
      <c r="J52" s="46">
        <v>148</v>
      </c>
      <c r="K52" s="29"/>
      <c r="L52" s="31">
        <f t="shared" si="5"/>
        <v>0.13214285714285715</v>
      </c>
      <c r="M52" s="32">
        <v>3396000</v>
      </c>
      <c r="N52" s="32">
        <v>3396000</v>
      </c>
      <c r="O52" s="29"/>
      <c r="P52" s="34"/>
      <c r="Q52" s="29"/>
      <c r="R52" s="29"/>
      <c r="S52" s="29"/>
      <c r="T52" s="29"/>
      <c r="U52" s="29"/>
      <c r="V52" s="35"/>
      <c r="W52" s="36"/>
      <c r="X52" s="36"/>
      <c r="Y52" s="36"/>
      <c r="Z52" s="34"/>
      <c r="AA52" s="36"/>
      <c r="AB52" s="34"/>
      <c r="AC52" s="34"/>
      <c r="AD52" s="34"/>
      <c r="AE52" s="34"/>
      <c r="AF52" s="34"/>
      <c r="AG52" s="34"/>
      <c r="AH52" s="34"/>
      <c r="AI52" s="46"/>
      <c r="AJ52" s="4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3">
        <f t="shared" si="4"/>
        <v>0</v>
      </c>
    </row>
    <row r="53" spans="1:54" s="13" customFormat="1" x14ac:dyDescent="0.3">
      <c r="A53" s="29">
        <v>17</v>
      </c>
      <c r="B53" s="22" t="s">
        <v>57</v>
      </c>
      <c r="C53" s="29" t="s">
        <v>55</v>
      </c>
      <c r="D53" s="29" t="s">
        <v>54</v>
      </c>
      <c r="E53" s="29" t="s">
        <v>45</v>
      </c>
      <c r="F53" s="29" t="s">
        <v>45</v>
      </c>
      <c r="G53" s="29">
        <v>2015</v>
      </c>
      <c r="H53" s="29">
        <v>2015</v>
      </c>
      <c r="I53" s="29">
        <v>2015</v>
      </c>
      <c r="J53" s="46">
        <v>280</v>
      </c>
      <c r="K53" s="29"/>
      <c r="L53" s="31">
        <f t="shared" si="5"/>
        <v>0.25</v>
      </c>
      <c r="M53" s="32">
        <v>5773000</v>
      </c>
      <c r="N53" s="32">
        <v>5773000</v>
      </c>
      <c r="O53" s="29"/>
      <c r="P53" s="58"/>
      <c r="Q53" s="29"/>
      <c r="R53" s="29"/>
      <c r="S53" s="29"/>
      <c r="T53" s="29"/>
      <c r="U53" s="29"/>
      <c r="V53" s="59"/>
      <c r="W53" s="36"/>
      <c r="X53" s="36"/>
      <c r="Y53" s="36"/>
      <c r="Z53" s="58"/>
      <c r="AA53" s="36"/>
      <c r="AB53" s="58"/>
      <c r="AC53" s="58"/>
      <c r="AD53" s="58"/>
      <c r="AE53" s="58"/>
      <c r="AF53" s="58"/>
      <c r="AG53" s="58"/>
      <c r="AH53" s="58"/>
      <c r="AI53" s="46"/>
      <c r="AJ53" s="46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33">
        <f t="shared" si="4"/>
        <v>0</v>
      </c>
    </row>
    <row r="54" spans="1:54" s="13" customFormat="1" x14ac:dyDescent="0.3">
      <c r="A54" s="29">
        <v>18</v>
      </c>
      <c r="B54" s="22" t="s">
        <v>56</v>
      </c>
      <c r="C54" s="29" t="s">
        <v>55</v>
      </c>
      <c r="D54" s="29" t="s">
        <v>54</v>
      </c>
      <c r="E54" s="29" t="s">
        <v>45</v>
      </c>
      <c r="F54" s="29" t="s">
        <v>45</v>
      </c>
      <c r="G54" s="29">
        <v>2014</v>
      </c>
      <c r="H54" s="29">
        <v>2015</v>
      </c>
      <c r="I54" s="29">
        <v>2015</v>
      </c>
      <c r="J54" s="46">
        <v>449</v>
      </c>
      <c r="K54" s="29"/>
      <c r="L54" s="31">
        <f t="shared" si="5"/>
        <v>0.40089285714285716</v>
      </c>
      <c r="M54" s="32">
        <v>7312000</v>
      </c>
      <c r="N54" s="32">
        <v>7312000</v>
      </c>
      <c r="O54" s="29"/>
      <c r="P54" s="34"/>
      <c r="Q54" s="29"/>
      <c r="R54" s="29"/>
      <c r="S54" s="29"/>
      <c r="T54" s="29"/>
      <c r="U54" s="29"/>
      <c r="V54" s="35"/>
      <c r="W54" s="36"/>
      <c r="X54" s="36"/>
      <c r="Y54" s="36"/>
      <c r="Z54" s="34"/>
      <c r="AA54" s="36"/>
      <c r="AB54" s="34"/>
      <c r="AC54" s="34"/>
      <c r="AD54" s="34"/>
      <c r="AE54" s="34"/>
      <c r="AF54" s="34"/>
      <c r="AG54" s="34"/>
      <c r="AH54" s="34"/>
      <c r="AI54" s="46"/>
      <c r="AJ54" s="46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3">
        <f t="shared" si="4"/>
        <v>0</v>
      </c>
    </row>
    <row r="55" spans="1:54" s="13" customFormat="1" x14ac:dyDescent="0.3">
      <c r="A55" s="29">
        <v>19</v>
      </c>
      <c r="B55" s="22" t="s">
        <v>98</v>
      </c>
      <c r="C55" s="29" t="s">
        <v>55</v>
      </c>
      <c r="D55" s="29" t="s">
        <v>54</v>
      </c>
      <c r="E55" s="29" t="s">
        <v>64</v>
      </c>
      <c r="F55" s="29" t="s">
        <v>45</v>
      </c>
      <c r="G55" s="29">
        <v>2014</v>
      </c>
      <c r="H55" s="29">
        <v>2014</v>
      </c>
      <c r="I55" s="29">
        <v>2015</v>
      </c>
      <c r="J55" s="29">
        <v>253</v>
      </c>
      <c r="K55" s="29" t="s">
        <v>118</v>
      </c>
      <c r="L55" s="31">
        <f t="shared" si="5"/>
        <v>0.22589285714285715</v>
      </c>
      <c r="M55" s="32">
        <v>2081800</v>
      </c>
      <c r="N55" s="32">
        <v>2081800</v>
      </c>
      <c r="O55" s="29"/>
      <c r="P55" s="34"/>
      <c r="Q55" s="29"/>
      <c r="R55" s="29"/>
      <c r="S55" s="29"/>
      <c r="T55" s="29"/>
      <c r="U55" s="29"/>
      <c r="V55" s="35"/>
      <c r="W55" s="36"/>
      <c r="X55" s="36"/>
      <c r="Y55" s="36"/>
      <c r="Z55" s="34"/>
      <c r="AA55" s="36"/>
      <c r="AB55" s="34"/>
      <c r="AC55" s="34"/>
      <c r="AD55" s="34"/>
      <c r="AE55" s="34"/>
      <c r="AF55" s="34"/>
      <c r="AG55" s="34"/>
      <c r="AH55" s="34"/>
      <c r="AI55" s="29"/>
      <c r="AJ55" s="29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3">
        <f t="shared" si="4"/>
        <v>0</v>
      </c>
    </row>
    <row r="56" spans="1:54" s="13" customFormat="1" x14ac:dyDescent="0.3">
      <c r="A56" s="29">
        <v>21</v>
      </c>
      <c r="B56" s="22" t="s">
        <v>122</v>
      </c>
      <c r="C56" s="29" t="s">
        <v>62</v>
      </c>
      <c r="D56" s="29" t="s">
        <v>54</v>
      </c>
      <c r="E56" s="29"/>
      <c r="F56" s="29"/>
      <c r="G56" s="29"/>
      <c r="H56" s="29" t="s">
        <v>121</v>
      </c>
      <c r="I56" s="29" t="s">
        <v>121</v>
      </c>
      <c r="J56" s="29" t="s">
        <v>121</v>
      </c>
      <c r="K56" s="29"/>
      <c r="L56" s="29" t="s">
        <v>121</v>
      </c>
      <c r="M56" s="29" t="s">
        <v>121</v>
      </c>
      <c r="N56" s="29" t="s">
        <v>121</v>
      </c>
      <c r="O56" s="29"/>
      <c r="P56" s="34"/>
      <c r="Q56" s="29"/>
      <c r="R56" s="29"/>
      <c r="S56" s="29"/>
      <c r="T56" s="29"/>
      <c r="U56" s="29"/>
      <c r="V56" s="35"/>
      <c r="W56" s="36"/>
      <c r="X56" s="36"/>
      <c r="Y56" s="36"/>
      <c r="Z56" s="34"/>
      <c r="AA56" s="36"/>
      <c r="AB56" s="34"/>
      <c r="AC56" s="34"/>
      <c r="AD56" s="34"/>
      <c r="AE56" s="34"/>
      <c r="AF56" s="34"/>
      <c r="AG56" s="34"/>
      <c r="AH56" s="34"/>
      <c r="AI56" s="29"/>
      <c r="AJ56" s="29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3">
        <f t="shared" si="4"/>
        <v>0</v>
      </c>
    </row>
    <row r="57" spans="1:54" s="13" customFormat="1" x14ac:dyDescent="0.3">
      <c r="A57" s="29">
        <v>25</v>
      </c>
      <c r="B57" s="22" t="s">
        <v>102</v>
      </c>
      <c r="C57" s="29" t="s">
        <v>81</v>
      </c>
      <c r="D57" s="29" t="s">
        <v>78</v>
      </c>
      <c r="E57" s="29">
        <v>2014</v>
      </c>
      <c r="F57" s="29" t="s">
        <v>45</v>
      </c>
      <c r="G57" s="29">
        <v>2014</v>
      </c>
      <c r="H57" s="45">
        <v>41944</v>
      </c>
      <c r="I57" s="45">
        <v>42095</v>
      </c>
      <c r="J57" s="29">
        <v>15</v>
      </c>
      <c r="K57" s="29" t="s">
        <v>127</v>
      </c>
      <c r="L57" s="31">
        <f>J57/1120</f>
        <v>1.3392857142857142E-2</v>
      </c>
      <c r="M57" s="32">
        <v>1000000</v>
      </c>
      <c r="N57" s="32">
        <v>1000000</v>
      </c>
      <c r="O57" s="29"/>
      <c r="P57" s="34"/>
      <c r="Q57" s="29"/>
      <c r="R57" s="29"/>
      <c r="S57" s="29"/>
      <c r="T57" s="29"/>
      <c r="U57" s="29"/>
      <c r="V57" s="35"/>
      <c r="W57" s="36"/>
      <c r="X57" s="36"/>
      <c r="Y57" s="36"/>
      <c r="Z57" s="34"/>
      <c r="AA57" s="36"/>
      <c r="AB57" s="34"/>
      <c r="AC57" s="34"/>
      <c r="AD57" s="34"/>
      <c r="AE57" s="34"/>
      <c r="AF57" s="34"/>
      <c r="AG57" s="34"/>
      <c r="AH57" s="34"/>
      <c r="AI57" s="29"/>
      <c r="AJ57" s="29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3">
        <f t="shared" si="4"/>
        <v>0</v>
      </c>
    </row>
    <row r="58" spans="1:54" x14ac:dyDescent="0.3">
      <c r="A58" s="51">
        <v>27</v>
      </c>
      <c r="B58" s="65" t="s">
        <v>97</v>
      </c>
      <c r="C58" s="51" t="s">
        <v>52</v>
      </c>
      <c r="D58" s="51" t="s">
        <v>50</v>
      </c>
      <c r="E58" s="51" t="s">
        <v>64</v>
      </c>
      <c r="F58" s="51" t="s">
        <v>45</v>
      </c>
      <c r="G58" s="51" t="s">
        <v>96</v>
      </c>
      <c r="H58" s="51" t="s">
        <v>77</v>
      </c>
      <c r="I58" s="51"/>
      <c r="J58" s="52">
        <v>115</v>
      </c>
      <c r="K58" s="51"/>
      <c r="L58" s="53">
        <f>J58/1120</f>
        <v>0.10267857142857142</v>
      </c>
      <c r="M58" s="54">
        <v>3500000</v>
      </c>
      <c r="N58" s="54">
        <v>3500000</v>
      </c>
      <c r="O58" s="51"/>
      <c r="P58" s="55"/>
      <c r="Q58" s="51"/>
      <c r="R58" s="51"/>
      <c r="S58" s="51"/>
      <c r="T58" s="51"/>
      <c r="U58" s="51"/>
      <c r="V58" s="56"/>
      <c r="W58" s="57"/>
      <c r="X58" s="57"/>
      <c r="Y58" s="57"/>
      <c r="Z58" s="55"/>
      <c r="AA58" s="57"/>
      <c r="AB58" s="55"/>
      <c r="AC58" s="55"/>
      <c r="AD58" s="55"/>
      <c r="AE58" s="55"/>
      <c r="AF58" s="55"/>
      <c r="AG58" s="55"/>
      <c r="AH58" s="55"/>
      <c r="AI58" s="52"/>
      <c r="AJ58" s="52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33">
        <f t="shared" si="4"/>
        <v>0</v>
      </c>
    </row>
    <row r="59" spans="1:54" x14ac:dyDescent="0.3">
      <c r="A59" s="29">
        <v>28</v>
      </c>
      <c r="B59" s="65" t="s">
        <v>95</v>
      </c>
      <c r="C59" s="51" t="s">
        <v>52</v>
      </c>
      <c r="D59" s="51" t="s">
        <v>50</v>
      </c>
      <c r="E59" s="51" t="s">
        <v>60</v>
      </c>
      <c r="F59" s="51" t="s">
        <v>45</v>
      </c>
      <c r="G59" s="51">
        <v>2016</v>
      </c>
      <c r="H59" s="51">
        <v>2017</v>
      </c>
      <c r="I59" s="51"/>
      <c r="J59" s="52">
        <v>962</v>
      </c>
      <c r="K59" s="51"/>
      <c r="L59" s="53">
        <f>J59/1120</f>
        <v>0.85892857142857137</v>
      </c>
      <c r="M59" s="54">
        <v>4620000</v>
      </c>
      <c r="N59" s="54">
        <v>4620000</v>
      </c>
      <c r="O59" s="51"/>
      <c r="P59" s="55"/>
      <c r="Q59" s="51"/>
      <c r="R59" s="51"/>
      <c r="S59" s="51"/>
      <c r="T59" s="51"/>
      <c r="U59" s="51"/>
      <c r="V59" s="56"/>
      <c r="W59" s="57"/>
      <c r="X59" s="57"/>
      <c r="Y59" s="57"/>
      <c r="Z59" s="55"/>
      <c r="AA59" s="57"/>
      <c r="AB59" s="55"/>
      <c r="AC59" s="55"/>
      <c r="AD59" s="55"/>
      <c r="AE59" s="55"/>
      <c r="AF59" s="55"/>
      <c r="AG59" s="55"/>
      <c r="AH59" s="55"/>
      <c r="AI59" s="52"/>
      <c r="AJ59" s="52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33">
        <f t="shared" si="4"/>
        <v>0</v>
      </c>
    </row>
    <row r="60" spans="1:54" x14ac:dyDescent="0.3">
      <c r="A60" s="51">
        <v>29</v>
      </c>
      <c r="B60" s="65" t="s">
        <v>94</v>
      </c>
      <c r="C60" s="51" t="s">
        <v>92</v>
      </c>
      <c r="D60" s="51" t="s">
        <v>50</v>
      </c>
      <c r="E60" s="51">
        <v>2014</v>
      </c>
      <c r="F60" s="51">
        <v>2015</v>
      </c>
      <c r="G60" s="51">
        <v>2015</v>
      </c>
      <c r="H60" s="51" t="s">
        <v>77</v>
      </c>
      <c r="I60" s="51"/>
      <c r="J60" s="52">
        <v>250</v>
      </c>
      <c r="K60" s="51"/>
      <c r="L60" s="53">
        <f>J60/1120</f>
        <v>0.22321428571428573</v>
      </c>
      <c r="M60" s="54">
        <v>3300000</v>
      </c>
      <c r="N60" s="54">
        <v>3300000</v>
      </c>
      <c r="O60" s="51"/>
      <c r="P60" s="55"/>
      <c r="Q60" s="51"/>
      <c r="R60" s="51"/>
      <c r="S60" s="51"/>
      <c r="T60" s="51"/>
      <c r="U60" s="51"/>
      <c r="V60" s="56"/>
      <c r="W60" s="57"/>
      <c r="X60" s="57"/>
      <c r="Y60" s="57"/>
      <c r="Z60" s="55"/>
      <c r="AA60" s="57"/>
      <c r="AB60" s="55"/>
      <c r="AC60" s="55"/>
      <c r="AD60" s="55"/>
      <c r="AE60" s="55"/>
      <c r="AF60" s="55"/>
      <c r="AG60" s="55"/>
      <c r="AH60" s="55"/>
      <c r="AI60" s="52"/>
      <c r="AJ60" s="52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33">
        <f t="shared" si="4"/>
        <v>0</v>
      </c>
    </row>
    <row r="61" spans="1:54" x14ac:dyDescent="0.3">
      <c r="A61" s="51">
        <v>32</v>
      </c>
      <c r="B61" s="65" t="s">
        <v>80</v>
      </c>
      <c r="C61" s="51" t="s">
        <v>79</v>
      </c>
      <c r="D61" s="51" t="s">
        <v>78</v>
      </c>
      <c r="E61" s="51">
        <v>2014</v>
      </c>
      <c r="F61" s="51" t="s">
        <v>45</v>
      </c>
      <c r="G61" s="51" t="s">
        <v>67</v>
      </c>
      <c r="H61" s="51" t="s">
        <v>77</v>
      </c>
      <c r="I61" s="51"/>
      <c r="J61" s="52">
        <v>49</v>
      </c>
      <c r="K61" s="51"/>
      <c r="L61" s="53">
        <f>J61/1120</f>
        <v>4.3749999999999997E-2</v>
      </c>
      <c r="M61" s="54">
        <v>5000000</v>
      </c>
      <c r="N61" s="54">
        <v>5000000</v>
      </c>
      <c r="O61" s="51"/>
      <c r="P61" s="55"/>
      <c r="Q61" s="51"/>
      <c r="R61" s="51"/>
      <c r="S61" s="51"/>
      <c r="T61" s="51"/>
      <c r="U61" s="51"/>
      <c r="V61" s="56"/>
      <c r="W61" s="57"/>
      <c r="X61" s="57"/>
      <c r="Y61" s="57"/>
      <c r="Z61" s="55"/>
      <c r="AA61" s="57"/>
      <c r="AB61" s="55"/>
      <c r="AC61" s="55"/>
      <c r="AD61" s="55"/>
      <c r="AE61" s="55"/>
      <c r="AF61" s="55"/>
      <c r="AG61" s="55"/>
      <c r="AH61" s="55"/>
      <c r="AI61" s="52"/>
      <c r="AJ61" s="52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33">
        <f t="shared" si="4"/>
        <v>0</v>
      </c>
    </row>
    <row r="62" spans="1:54" x14ac:dyDescent="0.3">
      <c r="M62" s="13"/>
      <c r="N62" s="13"/>
      <c r="BB62" s="23"/>
    </row>
    <row r="63" spans="1:54" x14ac:dyDescent="0.3">
      <c r="M63" s="13"/>
      <c r="N63" s="13"/>
      <c r="BB63" s="23"/>
    </row>
    <row r="64" spans="1:54" x14ac:dyDescent="0.3">
      <c r="M64" s="13"/>
      <c r="N64" s="13"/>
      <c r="BB64" s="23"/>
    </row>
    <row r="65" spans="13:54" x14ac:dyDescent="0.3">
      <c r="M65" s="13"/>
      <c r="N65" s="13"/>
      <c r="BB65" s="23"/>
    </row>
    <row r="66" spans="13:54" x14ac:dyDescent="0.3">
      <c r="M66" s="13"/>
      <c r="N66" s="13"/>
      <c r="BB66" s="23"/>
    </row>
    <row r="67" spans="13:54" x14ac:dyDescent="0.3">
      <c r="M67" s="13"/>
      <c r="N67" s="13"/>
      <c r="BB67" s="23"/>
    </row>
    <row r="68" spans="13:54" x14ac:dyDescent="0.3">
      <c r="M68" s="13"/>
      <c r="N68" s="13"/>
      <c r="BB68" s="23"/>
    </row>
    <row r="69" spans="13:54" x14ac:dyDescent="0.3">
      <c r="M69" s="13"/>
      <c r="N69" s="13"/>
      <c r="BB69" s="23"/>
    </row>
    <row r="70" spans="13:54" x14ac:dyDescent="0.3">
      <c r="M70" s="13"/>
      <c r="N70" s="13"/>
      <c r="BB70" s="23"/>
    </row>
    <row r="71" spans="13:54" x14ac:dyDescent="0.3">
      <c r="M71" s="13"/>
      <c r="N71" s="13"/>
      <c r="BB71" s="23"/>
    </row>
    <row r="72" spans="13:54" x14ac:dyDescent="0.3">
      <c r="M72" s="13"/>
      <c r="N72" s="13"/>
      <c r="BB72" s="23"/>
    </row>
    <row r="73" spans="13:54" x14ac:dyDescent="0.3">
      <c r="M73" s="13"/>
      <c r="N73" s="13"/>
      <c r="BB73" s="23"/>
    </row>
    <row r="74" spans="13:54" x14ac:dyDescent="0.3">
      <c r="M74" s="13"/>
      <c r="N74" s="13"/>
      <c r="BB74" s="23"/>
    </row>
    <row r="75" spans="13:54" x14ac:dyDescent="0.3">
      <c r="M75" s="13"/>
      <c r="N75" s="13"/>
      <c r="BB75" s="23"/>
    </row>
    <row r="76" spans="13:54" x14ac:dyDescent="0.3">
      <c r="M76" s="13"/>
      <c r="N76" s="13"/>
      <c r="BB76" s="23"/>
    </row>
    <row r="77" spans="13:54" x14ac:dyDescent="0.3">
      <c r="M77" s="13"/>
      <c r="N77" s="13"/>
      <c r="BB77" s="23"/>
    </row>
    <row r="78" spans="13:54" x14ac:dyDescent="0.3">
      <c r="M78" s="13"/>
      <c r="N78" s="13"/>
      <c r="BB78" s="23"/>
    </row>
    <row r="79" spans="13:54" x14ac:dyDescent="0.3">
      <c r="M79" s="13"/>
      <c r="N79" s="13"/>
      <c r="BB79" s="23"/>
    </row>
    <row r="80" spans="13:54" x14ac:dyDescent="0.3">
      <c r="M80" s="13"/>
      <c r="N80" s="13"/>
      <c r="BB80" s="23"/>
    </row>
  </sheetData>
  <mergeCells count="5">
    <mergeCell ref="AF2:AZ2"/>
    <mergeCell ref="W3:Y3"/>
    <mergeCell ref="O3:Q3"/>
    <mergeCell ref="O2:AE2"/>
    <mergeCell ref="R4:U4"/>
  </mergeCells>
  <phoneticPr fontId="7" type="noConversion"/>
  <printOptions headings="1"/>
  <pageMargins left="0.7" right="0.7" top="0.5" bottom="0.5" header="0.3" footer="0.3"/>
  <pageSetup paperSize="3" scale="80" orientation="landscape"/>
  <colBreaks count="1" manualBreakCount="1">
    <brk id="25" max="46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opLeftCell="F1" workbookViewId="0">
      <selection activeCell="N5" sqref="N5"/>
    </sheetView>
  </sheetViews>
  <sheetFormatPr defaultColWidth="8.88671875" defaultRowHeight="13.8" x14ac:dyDescent="0.3"/>
  <cols>
    <col min="1" max="1" width="22.6640625" style="416" customWidth="1"/>
    <col min="2" max="3" width="8.88671875" style="416"/>
    <col min="4" max="4" width="12.88671875" style="416" bestFit="1" customWidth="1"/>
    <col min="5" max="5" width="12.33203125" style="416" bestFit="1" customWidth="1"/>
    <col min="6" max="7" width="8.88671875" style="416"/>
    <col min="8" max="8" width="24.6640625" style="416" customWidth="1"/>
    <col min="9" max="9" width="11.77734375" style="416" bestFit="1" customWidth="1"/>
    <col min="10" max="11" width="8.88671875" style="416"/>
    <col min="12" max="12" width="12.77734375" style="416" bestFit="1" customWidth="1"/>
    <col min="13" max="13" width="12.109375" style="416" bestFit="1" customWidth="1"/>
    <col min="14" max="15" width="8.88671875" style="416"/>
    <col min="16" max="16" width="27.5546875" style="416" customWidth="1"/>
    <col min="17" max="17" width="12.77734375" style="416" customWidth="1"/>
    <col min="18" max="19" width="8.88671875" style="416"/>
    <col min="20" max="21" width="12.77734375" style="416" bestFit="1" customWidth="1"/>
    <col min="22" max="16384" width="8.88671875" style="416"/>
  </cols>
  <sheetData>
    <row r="1" spans="1:21" ht="57.6" customHeight="1" x14ac:dyDescent="0.3">
      <c r="B1" s="550" t="s">
        <v>360</v>
      </c>
      <c r="C1" s="552" t="s">
        <v>297</v>
      </c>
      <c r="D1" s="554" t="s">
        <v>359</v>
      </c>
      <c r="E1" s="555"/>
      <c r="H1" s="477" t="s">
        <v>363</v>
      </c>
      <c r="I1" s="450" t="s">
        <v>192</v>
      </c>
      <c r="J1" s="556" t="s">
        <v>357</v>
      </c>
      <c r="K1" s="558" t="s">
        <v>297</v>
      </c>
      <c r="L1" s="544" t="s">
        <v>358</v>
      </c>
      <c r="M1" s="545"/>
      <c r="P1" s="478" t="s">
        <v>364</v>
      </c>
      <c r="Q1" s="463" t="s">
        <v>192</v>
      </c>
      <c r="R1" s="546" t="s">
        <v>357</v>
      </c>
      <c r="S1" s="464" t="s">
        <v>297</v>
      </c>
      <c r="T1" s="548" t="s">
        <v>356</v>
      </c>
      <c r="U1" s="549"/>
    </row>
    <row r="2" spans="1:21" ht="18" x14ac:dyDescent="0.3">
      <c r="B2" s="551"/>
      <c r="C2" s="553"/>
      <c r="D2" s="424" t="s">
        <v>350</v>
      </c>
      <c r="E2" s="424" t="s">
        <v>349</v>
      </c>
      <c r="H2" s="451"/>
      <c r="I2" s="426" t="s">
        <v>261</v>
      </c>
      <c r="J2" s="557"/>
      <c r="K2" s="559"/>
      <c r="L2" s="427" t="s">
        <v>350</v>
      </c>
      <c r="M2" s="452" t="s">
        <v>349</v>
      </c>
      <c r="P2" s="465"/>
      <c r="Q2" s="447"/>
      <c r="R2" s="547"/>
      <c r="S2" s="448"/>
      <c r="T2" s="449" t="s">
        <v>350</v>
      </c>
      <c r="U2" s="466" t="s">
        <v>349</v>
      </c>
    </row>
    <row r="3" spans="1:21" ht="57.6" x14ac:dyDescent="0.3">
      <c r="A3" s="421" t="s">
        <v>174</v>
      </c>
      <c r="B3" s="419">
        <v>21</v>
      </c>
      <c r="C3" s="419">
        <v>1</v>
      </c>
      <c r="D3" s="417">
        <v>5000000</v>
      </c>
      <c r="E3" s="417">
        <v>2500000</v>
      </c>
      <c r="H3" s="453" t="s">
        <v>174</v>
      </c>
      <c r="I3" s="428">
        <v>5000000</v>
      </c>
      <c r="J3" s="429">
        <v>21</v>
      </c>
      <c r="K3" s="429">
        <v>1</v>
      </c>
      <c r="L3" s="430">
        <v>5000000</v>
      </c>
      <c r="M3" s="454">
        <v>2500000</v>
      </c>
      <c r="P3" s="467" t="s">
        <v>346</v>
      </c>
      <c r="Q3" s="435">
        <v>6125000</v>
      </c>
      <c r="R3" s="436">
        <v>21</v>
      </c>
      <c r="S3" s="436">
        <v>1</v>
      </c>
      <c r="T3" s="437">
        <v>6125000</v>
      </c>
      <c r="U3" s="468">
        <v>3062500</v>
      </c>
    </row>
    <row r="4" spans="1:21" ht="43.2" x14ac:dyDescent="0.3">
      <c r="A4" s="421" t="s">
        <v>249</v>
      </c>
      <c r="B4" s="419">
        <v>20</v>
      </c>
      <c r="C4" s="419">
        <v>2</v>
      </c>
      <c r="D4" s="418">
        <v>10000000</v>
      </c>
      <c r="E4" s="417">
        <v>5000000</v>
      </c>
      <c r="H4" s="455" t="s">
        <v>249</v>
      </c>
      <c r="I4" s="431">
        <v>5000000</v>
      </c>
      <c r="J4" s="432">
        <v>20</v>
      </c>
      <c r="K4" s="432">
        <v>2</v>
      </c>
      <c r="L4" s="433">
        <v>10000000</v>
      </c>
      <c r="M4" s="456">
        <v>5000000</v>
      </c>
      <c r="P4" s="469" t="s">
        <v>249</v>
      </c>
      <c r="Q4" s="439">
        <v>5000000</v>
      </c>
      <c r="R4" s="440">
        <v>20</v>
      </c>
      <c r="S4" s="440">
        <v>2</v>
      </c>
      <c r="T4" s="441">
        <v>11125000</v>
      </c>
      <c r="U4" s="470">
        <v>5562500</v>
      </c>
    </row>
    <row r="5" spans="1:21" ht="43.2" x14ac:dyDescent="0.3">
      <c r="A5" s="423" t="s">
        <v>250</v>
      </c>
      <c r="B5" s="419">
        <v>15</v>
      </c>
      <c r="C5" s="419">
        <v>3</v>
      </c>
      <c r="D5" s="418">
        <v>11125000</v>
      </c>
      <c r="E5" s="417">
        <v>5562500</v>
      </c>
      <c r="H5" s="457" t="s">
        <v>250</v>
      </c>
      <c r="I5" s="428">
        <v>1125000</v>
      </c>
      <c r="J5" s="429">
        <v>15</v>
      </c>
      <c r="K5" s="429">
        <v>3</v>
      </c>
      <c r="L5" s="445">
        <v>11125000</v>
      </c>
      <c r="M5" s="454">
        <v>5562500</v>
      </c>
      <c r="P5" s="467" t="s">
        <v>254</v>
      </c>
      <c r="Q5" s="435">
        <v>3000000</v>
      </c>
      <c r="R5" s="436">
        <v>15</v>
      </c>
      <c r="S5" s="436">
        <v>3</v>
      </c>
      <c r="T5" s="438">
        <v>14125000</v>
      </c>
      <c r="U5" s="471">
        <v>7062500</v>
      </c>
    </row>
    <row r="6" spans="1:21" ht="43.2" x14ac:dyDescent="0.3">
      <c r="A6" s="421" t="s">
        <v>254</v>
      </c>
      <c r="B6" s="419">
        <v>15</v>
      </c>
      <c r="C6" s="419">
        <v>3</v>
      </c>
      <c r="D6" s="418">
        <v>14125000</v>
      </c>
      <c r="E6" s="417">
        <v>7062500</v>
      </c>
      <c r="H6" s="453" t="s">
        <v>254</v>
      </c>
      <c r="I6" s="428">
        <v>3000000</v>
      </c>
      <c r="J6" s="429">
        <v>15</v>
      </c>
      <c r="K6" s="429">
        <v>3</v>
      </c>
      <c r="L6" s="445">
        <v>14125000</v>
      </c>
      <c r="M6" s="454">
        <v>7062500</v>
      </c>
      <c r="P6" s="469" t="s">
        <v>248</v>
      </c>
      <c r="Q6" s="443">
        <v>2800000</v>
      </c>
      <c r="R6" s="440">
        <v>14</v>
      </c>
      <c r="S6" s="440">
        <v>4</v>
      </c>
      <c r="T6" s="441">
        <v>16925000</v>
      </c>
      <c r="U6" s="470">
        <v>8462500</v>
      </c>
    </row>
    <row r="7" spans="1:21" ht="28.8" x14ac:dyDescent="0.3">
      <c r="A7" s="422" t="s">
        <v>248</v>
      </c>
      <c r="B7" s="419">
        <v>14</v>
      </c>
      <c r="C7" s="419">
        <v>4</v>
      </c>
      <c r="D7" s="418">
        <v>16925000</v>
      </c>
      <c r="E7" s="417">
        <v>8462500</v>
      </c>
      <c r="H7" s="455" t="s">
        <v>248</v>
      </c>
      <c r="I7" s="446">
        <v>2800000</v>
      </c>
      <c r="J7" s="432">
        <v>14</v>
      </c>
      <c r="K7" s="432">
        <v>4</v>
      </c>
      <c r="L7" s="433">
        <v>16925000</v>
      </c>
      <c r="M7" s="456">
        <v>8462500</v>
      </c>
      <c r="P7" s="469" t="s">
        <v>326</v>
      </c>
      <c r="Q7" s="442">
        <v>3000000</v>
      </c>
      <c r="R7" s="440">
        <v>14</v>
      </c>
      <c r="S7" s="440">
        <v>4</v>
      </c>
      <c r="T7" s="441">
        <v>19925000</v>
      </c>
      <c r="U7" s="470">
        <v>9962500</v>
      </c>
    </row>
    <row r="8" spans="1:21" ht="28.8" x14ac:dyDescent="0.3">
      <c r="A8" s="422" t="s">
        <v>251</v>
      </c>
      <c r="B8" s="419">
        <v>13</v>
      </c>
      <c r="C8" s="419">
        <v>5</v>
      </c>
      <c r="D8" s="418">
        <v>19175000</v>
      </c>
      <c r="E8" s="417">
        <v>9587500</v>
      </c>
      <c r="H8" s="455" t="s">
        <v>326</v>
      </c>
      <c r="I8" s="434">
        <v>3000000</v>
      </c>
      <c r="J8" s="432">
        <v>14</v>
      </c>
      <c r="K8" s="432">
        <v>4</v>
      </c>
      <c r="L8" s="433">
        <v>19925000</v>
      </c>
      <c r="M8" s="456">
        <v>9962500</v>
      </c>
      <c r="P8" s="467" t="s">
        <v>251</v>
      </c>
      <c r="Q8" s="435">
        <v>2250000</v>
      </c>
      <c r="R8" s="444">
        <v>13</v>
      </c>
      <c r="S8" s="436">
        <v>5</v>
      </c>
      <c r="T8" s="438">
        <v>22175000</v>
      </c>
      <c r="U8" s="471">
        <v>11087500</v>
      </c>
    </row>
    <row r="9" spans="1:21" ht="28.8" x14ac:dyDescent="0.3">
      <c r="A9" s="421" t="s">
        <v>252</v>
      </c>
      <c r="B9" s="419">
        <v>12</v>
      </c>
      <c r="C9" s="419">
        <v>6</v>
      </c>
      <c r="D9" s="418">
        <v>24175000</v>
      </c>
      <c r="E9" s="417">
        <v>12087500</v>
      </c>
      <c r="H9" s="453" t="s">
        <v>251</v>
      </c>
      <c r="I9" s="428">
        <v>2250000</v>
      </c>
      <c r="J9" s="429">
        <v>13</v>
      </c>
      <c r="K9" s="429">
        <v>5</v>
      </c>
      <c r="L9" s="445">
        <v>22175000</v>
      </c>
      <c r="M9" s="454">
        <v>11087500</v>
      </c>
      <c r="P9" s="469" t="s">
        <v>252</v>
      </c>
      <c r="Q9" s="439">
        <v>5000000</v>
      </c>
      <c r="R9" s="440">
        <v>12</v>
      </c>
      <c r="S9" s="440">
        <v>6</v>
      </c>
      <c r="T9" s="441">
        <v>27175000</v>
      </c>
      <c r="U9" s="470">
        <v>13587500</v>
      </c>
    </row>
    <row r="10" spans="1:21" ht="43.8" thickBot="1" x14ac:dyDescent="0.35">
      <c r="A10" s="421" t="s">
        <v>253</v>
      </c>
      <c r="B10" s="419">
        <v>12</v>
      </c>
      <c r="C10" s="419">
        <v>6</v>
      </c>
      <c r="D10" s="418">
        <v>28175000</v>
      </c>
      <c r="E10" s="417">
        <v>14087500</v>
      </c>
      <c r="H10" s="455" t="s">
        <v>252</v>
      </c>
      <c r="I10" s="431">
        <v>5000000</v>
      </c>
      <c r="J10" s="432">
        <v>12</v>
      </c>
      <c r="K10" s="432">
        <v>6</v>
      </c>
      <c r="L10" s="433">
        <v>27175000</v>
      </c>
      <c r="M10" s="456">
        <v>13587500</v>
      </c>
      <c r="P10" s="472" t="s">
        <v>253</v>
      </c>
      <c r="Q10" s="473">
        <v>4000000</v>
      </c>
      <c r="R10" s="474">
        <v>12</v>
      </c>
      <c r="S10" s="474">
        <v>6</v>
      </c>
      <c r="T10" s="475">
        <v>31175000</v>
      </c>
      <c r="U10" s="476">
        <v>15587500</v>
      </c>
    </row>
    <row r="11" spans="1:21" ht="43.8" thickBot="1" x14ac:dyDescent="0.35">
      <c r="A11" s="420" t="s">
        <v>326</v>
      </c>
      <c r="B11" s="419">
        <v>12</v>
      </c>
      <c r="C11" s="419">
        <v>6</v>
      </c>
      <c r="D11" s="418">
        <v>31175000</v>
      </c>
      <c r="E11" s="417">
        <v>15587500</v>
      </c>
      <c r="H11" s="458" t="s">
        <v>253</v>
      </c>
      <c r="I11" s="459">
        <v>4000000</v>
      </c>
      <c r="J11" s="460">
        <v>12</v>
      </c>
      <c r="K11" s="460">
        <v>6</v>
      </c>
      <c r="L11" s="461">
        <v>31175000</v>
      </c>
      <c r="M11" s="462">
        <v>15587500</v>
      </c>
      <c r="Q11" s="245">
        <f>SUM(Q3:Q10)</f>
        <v>31175000</v>
      </c>
    </row>
    <row r="12" spans="1:21" ht="14.4" x14ac:dyDescent="0.3">
      <c r="I12" s="245">
        <f>SUM(I3:I11)</f>
        <v>31175000</v>
      </c>
    </row>
    <row r="13" spans="1:21" ht="14.4" x14ac:dyDescent="0.3">
      <c r="I13" s="246"/>
    </row>
  </sheetData>
  <mergeCells count="8">
    <mergeCell ref="L1:M1"/>
    <mergeCell ref="R1:R2"/>
    <mergeCell ref="T1:U1"/>
    <mergeCell ref="B1:B2"/>
    <mergeCell ref="C1:C2"/>
    <mergeCell ref="D1:E1"/>
    <mergeCell ref="J1:J2"/>
    <mergeCell ref="K1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Final Projects_Total=9</vt:lpstr>
      <vt:lpstr>Final Projects_ Total=8</vt:lpstr>
      <vt:lpstr>Not Submitting Projects</vt:lpstr>
      <vt:lpstr>Final 4-1-15 Mtg</vt:lpstr>
      <vt:lpstr>Notes-4-1-15 Mtg </vt:lpstr>
      <vt:lpstr>Sheet1</vt:lpstr>
      <vt:lpstr>'Final 4-1-15 Mtg'!Print_Area</vt:lpstr>
      <vt:lpstr>'Final Projects_ Total=8'!Print_Area</vt:lpstr>
      <vt:lpstr>'Final Projects_Total=9'!Print_Area</vt:lpstr>
      <vt:lpstr>'Notes-4-1-15 Mtg '!Print_Area</vt:lpstr>
      <vt:lpstr>'Final 4-1-15 Mtg'!Print_Titles</vt:lpstr>
      <vt:lpstr>'Final Projects_ Total=8'!Print_Titles</vt:lpstr>
      <vt:lpstr>'Final Projects_Total=9'!Print_Titles</vt:lpstr>
      <vt:lpstr>'Notes-4-1-15 Mtg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2015-04-02T05:20:15Z</cp:lastPrinted>
  <dcterms:created xsi:type="dcterms:W3CDTF">2006-09-16T00:00:00Z</dcterms:created>
  <dcterms:modified xsi:type="dcterms:W3CDTF">2015-04-21T19:12:18Z</dcterms:modified>
</cp:coreProperties>
</file>