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Cloud\Box\BACWA FY2017-present\COLLABORATIVES\BACC\BACC FY 2023-2024\Bid Submittal\03-2023 AQUEOUS AMMONIA\"/>
    </mc:Choice>
  </mc:AlternateContent>
  <xr:revisionPtr revIDLastSave="0" documentId="13_ncr:1_{C91CD0DC-3A5F-4A58-97F0-AE6F53EB3561}" xr6:coauthVersionLast="47" xr6:coauthVersionMax="47" xr10:uidLastSave="{00000000-0000-0000-0000-000000000000}"/>
  <bookViews>
    <workbookView xWindow="-108" yWindow="-108" windowWidth="23256" windowHeight="12576" activeTab="1" xr2:uid="{00000000-000D-0000-FFFF-FFFF00000000}"/>
  </bookViews>
  <sheets>
    <sheet name="2023" sheetId="1" r:id="rId1"/>
    <sheet name="Bid Review" sheetId="2" r:id="rId2"/>
    <sheet name="2022" sheetId="8" r:id="rId3"/>
    <sheet name="2021" sheetId="7" r:id="rId4"/>
    <sheet name="2019" sheetId="6" r:id="rId5"/>
    <sheet name="2018" sheetId="5" r:id="rId6"/>
    <sheet name="2017" sheetId="4" r:id="rId7"/>
    <sheet name="Historical" sheetId="3"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 i="8" l="1"/>
  <c r="G25" i="8"/>
  <c r="F25" i="8"/>
  <c r="E25" i="8"/>
  <c r="D25" i="8"/>
  <c r="C25" i="8"/>
  <c r="H24" i="8"/>
  <c r="G24" i="8"/>
  <c r="F24" i="8"/>
  <c r="E24" i="8"/>
  <c r="D24" i="8"/>
  <c r="C24" i="8"/>
  <c r="I23" i="1" l="1"/>
  <c r="I22" i="1"/>
  <c r="D23" i="1"/>
  <c r="E23" i="1"/>
  <c r="F23" i="1"/>
  <c r="G23" i="1"/>
  <c r="H23" i="1"/>
  <c r="C23" i="1"/>
  <c r="D22" i="1"/>
  <c r="E22" i="1"/>
  <c r="F22" i="1"/>
  <c r="G22" i="1"/>
  <c r="H22" i="1"/>
  <c r="C22" i="1"/>
  <c r="E35" i="6"/>
  <c r="C35" i="6"/>
  <c r="B35" i="6"/>
  <c r="H34" i="6"/>
  <c r="H35" i="6" s="1"/>
  <c r="G34" i="6"/>
  <c r="G35" i="6" s="1"/>
  <c r="F34" i="6"/>
  <c r="F35" i="6" s="1"/>
  <c r="E34" i="6"/>
  <c r="D34" i="6"/>
  <c r="D35" i="6" s="1"/>
  <c r="C34" i="6"/>
  <c r="B34" i="6"/>
  <c r="H28" i="6"/>
  <c r="G28" i="6"/>
  <c r="H27" i="6"/>
  <c r="G27" i="6"/>
  <c r="F27" i="6"/>
  <c r="E27" i="6"/>
  <c r="D27" i="6"/>
  <c r="C27" i="6"/>
  <c r="B27" i="6"/>
  <c r="H26" i="6"/>
  <c r="G26" i="6"/>
  <c r="F26" i="6"/>
  <c r="E26" i="6"/>
  <c r="D26" i="6"/>
  <c r="C26" i="6"/>
  <c r="H24" i="6"/>
  <c r="G24" i="6"/>
  <c r="F24" i="6"/>
  <c r="E24" i="6"/>
  <c r="D24" i="6"/>
  <c r="C24" i="6"/>
  <c r="H23" i="6"/>
  <c r="G23" i="6"/>
  <c r="F23" i="6"/>
  <c r="F28" i="6" s="1"/>
  <c r="E23" i="6"/>
  <c r="E28" i="6" s="1"/>
  <c r="D23" i="6"/>
  <c r="D28" i="6" s="1"/>
  <c r="C23" i="6"/>
  <c r="C28" i="6" s="1"/>
  <c r="B22" i="6"/>
  <c r="B23" i="6" s="1"/>
  <c r="H29" i="5"/>
  <c r="H30" i="5" s="1"/>
  <c r="F29" i="5"/>
  <c r="F30" i="5" s="1"/>
  <c r="E29" i="5"/>
  <c r="E30" i="5" s="1"/>
  <c r="D29" i="5"/>
  <c r="D30" i="5" s="1"/>
  <c r="C29" i="5"/>
  <c r="C30" i="5" s="1"/>
  <c r="B29" i="5"/>
  <c r="B30" i="5" s="1"/>
  <c r="H21" i="5"/>
  <c r="G21" i="5"/>
  <c r="F21" i="5"/>
  <c r="E21" i="5"/>
  <c r="D21" i="5"/>
  <c r="C21" i="5"/>
  <c r="B21" i="5"/>
  <c r="H20" i="5"/>
  <c r="G20" i="5"/>
  <c r="F20" i="5"/>
  <c r="E20" i="5"/>
  <c r="D20" i="5"/>
  <c r="C20" i="5"/>
  <c r="H19" i="5"/>
  <c r="G19" i="5"/>
  <c r="G29" i="5" s="1"/>
  <c r="G30" i="5" s="1"/>
  <c r="F19" i="5"/>
  <c r="E19" i="5"/>
  <c r="D19" i="5"/>
  <c r="C19" i="5"/>
  <c r="B18" i="5"/>
  <c r="B19" i="5" s="1"/>
  <c r="B26" i="6" l="1"/>
  <c r="B24" i="6"/>
  <c r="B28" i="6" s="1"/>
  <c r="B20" i="5"/>
</calcChain>
</file>

<file path=xl/sharedStrings.xml><?xml version="1.0" encoding="utf-8"?>
<sst xmlns="http://schemas.openxmlformats.org/spreadsheetml/2006/main" count="384" uniqueCount="136">
  <si>
    <t>Bay Area Clean Water Agencies</t>
  </si>
  <si>
    <t>Issued on 03/18/2021</t>
  </si>
  <si>
    <t>Bid Due on April 15, 2021  4:00 PM (PDT)</t>
  </si>
  <si>
    <t>Exported on 04/15/2021</t>
  </si>
  <si>
    <t>Sacramento</t>
  </si>
  <si>
    <t>South Bay</t>
  </si>
  <si>
    <t>Tri Valley</t>
  </si>
  <si>
    <t>Univar Solutions USA Inc.</t>
  </si>
  <si>
    <t>no bid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</si>
  <si>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</si>
  <si>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</si>
  <si>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</si>
  <si>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</si>
  <si>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</si>
  <si>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</si>
  <si>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</si>
  <si>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</si>
  <si>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</si>
  <si>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</si>
  <si>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</si>
  <si>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</si>
  <si>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</si>
  <si>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</si>
  <si>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</si>
  <si>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</si>
  <si>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</si>
  <si>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</si>
  <si>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Bid Results for Project 03-2021 AQUEOUS AMMONIA</t>
  </si>
  <si>
    <t>Section</t>
  </si>
  <si>
    <t>Description</t>
  </si>
  <si>
    <t>Unit of Measure</t>
  </si>
  <si>
    <t>Two Rivers Terminal</t>
  </si>
  <si>
    <t>Hill Brothers Chemical Co.</t>
  </si>
  <si>
    <t>AQUEOUS AMMONIA 19% Solution</t>
  </si>
  <si>
    <t>Central Valley</t>
  </si>
  <si>
    <t>gal</t>
  </si>
  <si>
    <t>East Bay</t>
  </si>
  <si>
    <t>Peninsula</t>
  </si>
  <si>
    <t>AQUEOUS AMMONIA 30% Solution</t>
  </si>
  <si>
    <t>Marin Sonoma Napa</t>
  </si>
  <si>
    <t>Hill Brothers</t>
  </si>
  <si>
    <t>REGIONAL AWARD</t>
  </si>
  <si>
    <t>Addendum Issued: NONE</t>
  </si>
  <si>
    <t>BAY AREA CHEMICAL CONSORTIUM</t>
  </si>
  <si>
    <t>*Regional Award</t>
  </si>
  <si>
    <t>Historical Lowest Bid Awarded</t>
  </si>
  <si>
    <t>Airgas Specialty Products</t>
  </si>
  <si>
    <t>Argo Chem</t>
  </si>
  <si>
    <t>Hill Bros; Argo-Marin SN</t>
  </si>
  <si>
    <t>Terra Chem; Hill Bros-Sac; Argo- Marin SN</t>
  </si>
  <si>
    <t>Hill Bros; Argo for Sacramento</t>
  </si>
  <si>
    <t xml:space="preserve">19% solution, per gallon </t>
  </si>
  <si>
    <t>North Bay</t>
  </si>
  <si>
    <t xml:space="preserve">Tri Valley </t>
  </si>
  <si>
    <t>$4.6400 per LB*</t>
  </si>
  <si>
    <t>29% solution, per gallon</t>
  </si>
  <si>
    <t>30% solution, per gallon</t>
  </si>
  <si>
    <t>*Zone 7 estimated qty 60,000 lbs</t>
  </si>
  <si>
    <t>Final Bid Tabulation for Bid No. 03-2017</t>
  </si>
  <si>
    <t>Supply and Delivery of Aqueous Ammonia</t>
  </si>
  <si>
    <t>Open Date: Tuesday, April 4, 2017 at 9:00 a.m. PDT</t>
  </si>
  <si>
    <t>Name of Bidder</t>
  </si>
  <si>
    <t>East Bay
19% Solution
Unit Price
Per Gallon</t>
  </si>
  <si>
    <t>Tri-Valley
19% Solution
Unit Price
Per Gallon</t>
  </si>
  <si>
    <t>Peninsula
19% Solution
Unit Price
Per Gallon</t>
  </si>
  <si>
    <t>South Bay
19% Solution
Unit Price
Per Gallon</t>
  </si>
  <si>
    <t>Marin-Sonoma-Napa
30% Solution
Unit Price
Per Gallon</t>
  </si>
  <si>
    <t>Central Valley
19% Solution
Unit Price
Per Gallon</t>
  </si>
  <si>
    <t>Argo Chemical, Inc.</t>
  </si>
  <si>
    <t>Hill Brothers Chemical Company</t>
  </si>
  <si>
    <t>Sierra Chemical Co.</t>
  </si>
  <si>
    <t>No Bid</t>
  </si>
  <si>
    <t>Univar USA Inc.</t>
  </si>
  <si>
    <t>Lowest Responsive Bid for each Region</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</si>
  <si>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03-2018</t>
    </r>
  </si>
  <si>
    <r>
      <t xml:space="preserve">Supply and Delivery of </t>
    </r>
    <r>
      <rPr>
        <b/>
        <sz val="12"/>
        <color theme="1"/>
        <rFont val="Calibri"/>
        <family val="2"/>
        <scheme val="minor"/>
      </rPr>
      <t>Aqueous Ammonia</t>
    </r>
    <r>
      <rPr>
        <sz val="12"/>
        <color theme="1"/>
        <rFont val="Calibri"/>
        <family val="2"/>
        <scheme val="minor"/>
      </rPr>
      <t xml:space="preserve"> for Fiscal Year 2018/2019</t>
    </r>
  </si>
  <si>
    <t>Open Date: Tuesday, April 10, 2018 at 9:00 a.m. PDT</t>
  </si>
  <si>
    <t>19% Solution, unit price per gal</t>
  </si>
  <si>
    <t>29% Solution, unit price per gal</t>
  </si>
  <si>
    <t>30% Solution, unit price per gal</t>
  </si>
  <si>
    <t>Terra Chem, Inc.</t>
  </si>
  <si>
    <t>Argo</t>
  </si>
  <si>
    <t>Lowest responsive bid for each region</t>
  </si>
  <si>
    <t>Regional Bid Award</t>
  </si>
  <si>
    <t>19% Solution, in gal</t>
  </si>
  <si>
    <t xml:space="preserve">29% Solution, 
in gal </t>
  </si>
  <si>
    <t>30% Solution, 
in gal</t>
  </si>
  <si>
    <t>Estimated annual quantity</t>
  </si>
  <si>
    <t>Terra Chem</t>
  </si>
  <si>
    <r>
      <t xml:space="preserve">Per Section 2.16 Method of Award
Bids may be awarded by the participating BACC agencies to the lowest, responsive, and responsible bidder </t>
    </r>
    <r>
      <rPr>
        <i/>
        <u/>
        <sz val="9"/>
        <color theme="1"/>
        <rFont val="Calibri"/>
        <family val="2"/>
        <scheme val="minor"/>
      </rPr>
      <t>for each listed region</t>
    </r>
    <r>
      <rPr>
        <i/>
        <sz val="9"/>
        <color theme="1"/>
        <rFont val="Calibri"/>
        <family val="2"/>
        <scheme val="minor"/>
      </rPr>
      <t xml:space="preserve"> meeting the specifications for bulk loads for the chemical. The lowest responsive bidder for this chemical will be determined </t>
    </r>
    <r>
      <rPr>
        <i/>
        <u/>
        <sz val="9"/>
        <color theme="1"/>
        <rFont val="Calibri"/>
        <family val="2"/>
        <scheme val="minor"/>
      </rPr>
      <t xml:space="preserve">for each region </t>
    </r>
    <r>
      <rPr>
        <i/>
        <sz val="9"/>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9"/>
        <color theme="1"/>
        <rFont val="Calibri"/>
        <family val="2"/>
        <scheme val="minor"/>
      </rPr>
      <t>lowest overall bid price for each region</t>
    </r>
    <r>
      <rPr>
        <i/>
        <sz val="9"/>
        <color theme="1"/>
        <rFont val="Calibri"/>
        <family val="2"/>
        <scheme val="minor"/>
      </rPr>
      <t xml:space="preserve"> will be determined by multiplying the estimated annual quantity for each participating agency within the particular region by the bid prices for the region, and adding up the aggregate cost.  </t>
    </r>
  </si>
  <si>
    <t>Comparison of LOWEST OVERALL RESPONSIVE BID to Previous Year's Awarded Bid</t>
  </si>
  <si>
    <r>
      <t xml:space="preserve">Bid Awarded to: Argo </t>
    </r>
    <r>
      <rPr>
        <sz val="11"/>
        <color theme="1"/>
        <rFont val="Calibri"/>
        <family val="2"/>
        <scheme val="minor"/>
      </rPr>
      <t xml:space="preserve">for Marin-Sonoma-Napa and </t>
    </r>
    <r>
      <rPr>
        <b/>
        <sz val="11"/>
        <color theme="1"/>
        <rFont val="Calibri"/>
        <family val="2"/>
        <scheme val="minor"/>
      </rPr>
      <t xml:space="preserve">Hill Bros. </t>
    </r>
    <r>
      <rPr>
        <sz val="11"/>
        <color theme="1"/>
        <rFont val="Calibri"/>
        <family val="2"/>
        <scheme val="minor"/>
      </rPr>
      <t>for the rest</t>
    </r>
  </si>
  <si>
    <t>2017 Awarded Unit Price</t>
  </si>
  <si>
    <t>n/a</t>
  </si>
  <si>
    <t>$ Increase in 2018</t>
  </si>
  <si>
    <t xml:space="preserve"> % Increase in 2018</t>
  </si>
  <si>
    <t>In 2017, Central Valley qty was for 19% solution and the awarded unit price was $1.26; there was no Sacramento</t>
  </si>
  <si>
    <t xml:space="preserve">FINAL Bid Tabulation for </t>
  </si>
  <si>
    <r>
      <t xml:space="preserve">Supply and Delivery of </t>
    </r>
    <r>
      <rPr>
        <b/>
        <sz val="12"/>
        <color theme="1"/>
        <rFont val="Calibri"/>
        <family val="2"/>
        <scheme val="minor"/>
      </rPr>
      <t/>
    </r>
  </si>
  <si>
    <t>for the period</t>
  </si>
  <si>
    <t>Bid Open Date</t>
  </si>
  <si>
    <t>Airgas Specialty Product</t>
  </si>
  <si>
    <t>KAAM Group, Inc.</t>
  </si>
  <si>
    <r>
      <t xml:space="preserve">Bid Awarded to: Argo </t>
    </r>
    <r>
      <rPr>
        <sz val="11"/>
        <color theme="1"/>
        <rFont val="Calibri"/>
        <family val="2"/>
        <scheme val="minor"/>
      </rPr>
      <t xml:space="preserve">for Marin-Sonoma-Napa and </t>
    </r>
    <r>
      <rPr>
        <b/>
        <sz val="11"/>
        <color theme="1"/>
        <rFont val="Calibri"/>
        <family val="2"/>
        <scheme val="minor"/>
      </rPr>
      <t xml:space="preserve">Hill Bros. </t>
    </r>
    <r>
      <rPr>
        <sz val="11"/>
        <color theme="1"/>
        <rFont val="Calibri"/>
        <family val="2"/>
        <scheme val="minor"/>
      </rPr>
      <t>Sacramento, Terra Chem for rest</t>
    </r>
  </si>
  <si>
    <t>2018 Awarded Unit Price</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</si>
  <si>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</si>
  <si>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</si>
  <si>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</si>
  <si>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t>
    </r>
    <r>
      <rPr>
        <i/>
        <u/>
        <sz val="10"/>
        <color theme="1"/>
        <rFont val="Calibri"/>
        <family val="2"/>
        <scheme val="minor"/>
      </rPr>
      <t>for each listed region</t>
    </r>
    <r>
      <rPr>
        <i/>
        <sz val="10"/>
        <color theme="1"/>
        <rFont val="Calibri"/>
        <family val="2"/>
        <scheme val="minor"/>
      </rPr>
      <t xml:space="preserve"> meeting the specifications for bulk loads for the chemical. The lowest responsive bidder for this chemical will be determined </t>
    </r>
    <r>
      <rPr>
        <i/>
        <u/>
        <sz val="10"/>
        <color theme="1"/>
        <rFont val="Calibri"/>
        <family val="2"/>
        <scheme val="minor"/>
      </rPr>
      <t xml:space="preserve">for each region </t>
    </r>
    <r>
      <rPr>
        <i/>
        <sz val="10"/>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10"/>
        <color theme="1"/>
        <rFont val="Calibri"/>
        <family val="2"/>
        <scheme val="minor"/>
      </rPr>
      <t>lowest overall bid price for each region</t>
    </r>
    <r>
      <rPr>
        <i/>
        <sz val="10"/>
        <color theme="1"/>
        <rFont val="Calibri"/>
        <family val="2"/>
        <scheme val="minor"/>
      </rPr>
      <t xml:space="preserve"> will be determined by multiplying the estimated annual quantity for each participating agency within the particular region by the bid prices for the region, and adding up the aggregate cost.  BACC has the right to delete terms or options from the bid contract documents and reserves the right to reject any and all bids and to waive irregularities in said bids.</t>
    </r>
  </si>
  <si>
    <t>Bid No. 03-2019</t>
  </si>
  <si>
    <t>Aqueous Ammonia</t>
  </si>
  <si>
    <t>FYE 2019/2020</t>
  </si>
  <si>
    <t>Tuesday, April 2, 2019 at 9:00 PDT</t>
  </si>
  <si>
    <t>Bid Results for Project 03-2022 AQUEOUS AMMONIA</t>
  </si>
  <si>
    <t>REGIONAL BID AWARD</t>
  </si>
  <si>
    <t>KAAM</t>
  </si>
  <si>
    <t>Univar</t>
  </si>
  <si>
    <t>Bid Results for Project 03-2023 AQUEOUS AMMONIA</t>
  </si>
  <si>
    <t>Bid Due on February 23, 2023  4:00 PM (PDT)</t>
  </si>
  <si>
    <t>AQUEOUS AMMONIA 29% Solution</t>
  </si>
  <si>
    <t>29% Solution, 
in gal</t>
  </si>
  <si>
    <t>Issued on 01/27/2022</t>
  </si>
  <si>
    <t>Bid Due on February 24, 2022  4:00 PM (PDT)</t>
  </si>
  <si>
    <t>Exported on 02/24/2022</t>
  </si>
  <si>
    <t>KAAM CO</t>
  </si>
  <si>
    <t>Bid Due on February 23, 2023  4:00 PM (PT)</t>
  </si>
  <si>
    <t>y</t>
  </si>
  <si>
    <t xml:space="preserve">Hill Brothers </t>
  </si>
  <si>
    <t xml:space="preserve">n </t>
  </si>
  <si>
    <t>#16</t>
  </si>
  <si>
    <t>"Quoted pricing is subject to change every 30 days based on market conditions"</t>
  </si>
  <si>
    <t>n</t>
  </si>
  <si>
    <t>Airgas Speciality Products, Hanford CA</t>
  </si>
  <si>
    <t>Airgas Cert of Analysis, not signed</t>
  </si>
  <si>
    <t>Recommended for: 19% Central Valley, East Bay, North Bay, South Bay, Tri Valley; 29% Sacramento; 30% Marin Sonoma Napa</t>
  </si>
  <si>
    <t>Irregular bid – disqualified due to specific deviation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</si>
</sst>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quot;$&quot;#,##0.0000"/>
    <numFmt numFmtId="166" formatCode="&quot;$&quot;#,##0.00000"/>
    <numFmt numFmtId="167" formatCode="&quot;$&quot;#,##0.00"/>
    <numFmt numFmtId="168" formatCode="&quot;$&quot;#,##0.000"/>
    <numFmt numFmtId="169" formatCode="&quot;$&quot;#,##0.000000"/>
    <numFmt numFmtId="170" formatCode="0.0000"/>
    <numFmt numFmtId="171" formatCode="\$#,##0.00"/>
  </numFmts>
  <fonts count="23"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sz val="11"/>
      <name val="Calibri"/>
      <family val="2"/>
    </font>
    <font>
      <sz val="11"/>
      <color rgb="FFFF0000"/>
      <name val="Calibri"/>
      <family val="2"/>
      <scheme val="minor"/>
    </font>
    <font>
      <sz val="1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9"/>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b/>
      <u/>
      <sz val="11"/>
      <color theme="1"/>
      <name val="Calibri"/>
      <family val="2"/>
      <scheme val="minor"/>
    </font>
    <font>
      <sz val="9"/>
      <color theme="0" tint="-0.249977111117893"/>
      <name val="Calibri"/>
      <family val="2"/>
      <scheme val="minor"/>
    </font>
    <font>
      <i/>
      <sz val="9"/>
      <color theme="1"/>
      <name val="Calibri"/>
      <family val="2"/>
      <scheme val="minor"/>
    </font>
    <font>
      <i/>
      <u/>
      <sz val="9"/>
      <color theme="1"/>
      <name val="Calibri"/>
      <family val="2"/>
      <scheme val="minor"/>
    </font>
    <font>
      <i/>
      <sz val="10"/>
      <color theme="1"/>
      <name val="Calibri"/>
      <family val="2"/>
      <scheme val="minor"/>
    </font>
    <font>
      <i/>
      <u/>
      <sz val="10"/>
      <color theme="1"/>
      <name val="Calibri"/>
      <family val="2"/>
      <scheme val="minor"/>
    </font>
    <font>
      <sz val="11"/>
      <color rgb="FFFF0000"/>
      <name val="Calibri"/>
      <family val="2"/>
    </font>
  </fonts>
  <fills count="3">
    <fill>
      <patternFill patternType="none"/>
    </fill>
    <fill>
      <patternFill patternType="gray125"/>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indexed="64"/>
      </right>
      <top/>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style="thin">
        <color indexed="64"/>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top style="medium">
        <color theme="2" tint="-0.249977111117893"/>
      </top>
      <bottom style="thin">
        <color indexed="64"/>
      </bottom>
      <diagonal/>
    </border>
    <border>
      <left style="thin">
        <color indexed="64"/>
      </left>
      <right/>
      <top style="medium">
        <color theme="2" tint="-0.249977111117893"/>
      </top>
      <bottom style="thin">
        <color indexed="64"/>
      </bottom>
      <diagonal/>
    </border>
    <border>
      <left style="thin">
        <color indexed="64"/>
      </left>
      <right style="thin">
        <color indexed="64"/>
      </right>
      <top style="medium">
        <color theme="2" tint="-0.249977111117893"/>
      </top>
      <bottom style="thin">
        <color indexed="64"/>
      </bottom>
      <diagonal/>
    </border>
    <border>
      <left style="thin">
        <color indexed="64"/>
      </left>
      <right style="thin">
        <color indexed="64"/>
      </right>
      <top style="thin">
        <color indexed="64"/>
      </top>
      <bottom style="thin">
        <color theme="2" tint="-0.24994659260841701"/>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indexed="64"/>
      </left>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4659260841701"/>
      </top>
      <bottom style="thin">
        <color theme="2" tint="-0.24994659260841701"/>
      </bottom>
      <diagonal/>
    </border>
    <border>
      <left style="thin">
        <color indexed="64"/>
      </left>
      <right style="thin">
        <color indexed="64"/>
      </right>
      <top style="thin">
        <color theme="2" tint="-0.24994659260841701"/>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top style="thin">
        <color theme="2" tint="-0.249977111117893"/>
      </top>
      <bottom style="thin">
        <color indexed="64"/>
      </bottom>
      <diagonal/>
    </border>
    <border>
      <left style="thin">
        <color indexed="64"/>
      </left>
      <right/>
      <top style="thin">
        <color theme="2" tint="-0.249977111117893"/>
      </top>
      <bottom style="thin">
        <color indexed="64"/>
      </bottom>
      <diagonal/>
    </border>
    <border>
      <left style="thin">
        <color indexed="64"/>
      </left>
      <right style="thin">
        <color indexed="64"/>
      </right>
      <top style="thin">
        <color theme="2" tint="-0.249977111117893"/>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thin">
        <color indexed="64"/>
      </left>
      <right/>
      <top/>
      <bottom style="thin">
        <color theme="2" tint="-0.249977111117893"/>
      </bottom>
      <diagonal/>
    </border>
    <border>
      <left style="thin">
        <color indexed="64"/>
      </left>
      <right style="thin">
        <color indexed="64"/>
      </right>
      <top/>
      <bottom style="thin">
        <color theme="2" tint="-0.249977111117893"/>
      </bottom>
      <diagonal/>
    </border>
    <border>
      <left style="thin">
        <color indexed="64"/>
      </left>
      <right style="thin">
        <color indexed="64"/>
      </right>
      <top style="thin">
        <color indexed="64"/>
      </top>
      <bottom style="thin">
        <color theme="0" tint="-0.24994659260841701"/>
      </bottom>
      <diagonal/>
    </border>
    <border>
      <left style="thin">
        <color theme="2" tint="-0.249977111117893"/>
      </left>
      <right style="thin">
        <color theme="2" tint="-0.249977111117893"/>
      </right>
      <top style="thin">
        <color indexed="64"/>
      </top>
      <bottom style="thin">
        <color theme="0" tint="-0.24994659260841701"/>
      </bottom>
      <diagonal/>
    </border>
    <border>
      <left style="thin">
        <color theme="2" tint="-0.249977111117893"/>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theme="2" tint="-0.249977111117893"/>
      </right>
      <top/>
      <bottom style="thin">
        <color indexed="64"/>
      </bottom>
      <diagonal/>
    </border>
    <border>
      <left style="thin">
        <color indexed="64"/>
      </left>
      <right style="thin">
        <color indexed="64"/>
      </right>
      <top style="thin">
        <color indexed="64"/>
      </top>
      <bottom style="thin">
        <color theme="2" tint="-0.249977111117893"/>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7" fillId="0" borderId="0" applyFont="0" applyFill="0" applyBorder="0" applyAlignment="0" applyProtection="0"/>
  </cellStyleXfs>
  <cellXfs count="193">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wrapText="1"/>
    </xf>
    <xf numFmtId="0" fontId="0" fillId="0" borderId="1" xfId="0"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164" fontId="0" fillId="0" borderId="0" xfId="0" applyNumberFormat="1"/>
    <xf numFmtId="164" fontId="0" fillId="2" borderId="0" xfId="0" applyNumberFormat="1" applyFill="1"/>
    <xf numFmtId="0" fontId="4" fillId="0" borderId="1" xfId="0" applyFont="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3" fillId="0" borderId="1" xfId="0" applyFont="1" applyBorder="1" applyAlignment="1">
      <alignment horizontal="right" vertical="top" wrapText="1"/>
    </xf>
    <xf numFmtId="0" fontId="6" fillId="0" borderId="1" xfId="0" applyFont="1" applyBorder="1" applyAlignment="1">
      <alignment horizontal="center" vertical="center"/>
    </xf>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2" fillId="0" borderId="7" xfId="0" applyFont="1" applyBorder="1"/>
    <xf numFmtId="0" fontId="12" fillId="0" borderId="7" xfId="0" applyFont="1" applyBorder="1" applyAlignment="1">
      <alignment horizontal="center"/>
    </xf>
    <xf numFmtId="0" fontId="12" fillId="0" borderId="8" xfId="0" applyFont="1" applyBorder="1" applyAlignment="1">
      <alignment wrapText="1"/>
    </xf>
    <xf numFmtId="0" fontId="12" fillId="0" borderId="8" xfId="0" applyFont="1" applyBorder="1" applyAlignment="1">
      <alignment horizontal="center" wrapText="1"/>
    </xf>
    <xf numFmtId="0" fontId="0" fillId="0" borderId="0" xfId="0" applyAlignment="1">
      <alignment wrapText="1"/>
    </xf>
    <xf numFmtId="0" fontId="12" fillId="2" borderId="9" xfId="0" applyFont="1" applyFill="1" applyBorder="1"/>
    <xf numFmtId="165" fontId="12" fillId="0" borderId="10" xfId="0" applyNumberFormat="1" applyFont="1" applyBorder="1" applyAlignment="1">
      <alignment horizontal="center"/>
    </xf>
    <xf numFmtId="0" fontId="0" fillId="0" borderId="9" xfId="0" applyBorder="1" applyAlignment="1">
      <alignment horizontal="center"/>
    </xf>
    <xf numFmtId="0" fontId="12" fillId="0" borderId="1" xfId="0" applyFont="1" applyBorder="1" applyAlignment="1">
      <alignment horizontal="center" wrapText="1"/>
    </xf>
    <xf numFmtId="165" fontId="12" fillId="0" borderId="1" xfId="0" applyNumberFormat="1" applyFont="1" applyBorder="1" applyAlignment="1">
      <alignment horizontal="center"/>
    </xf>
    <xf numFmtId="166" fontId="12" fillId="0" borderId="1" xfId="0" applyNumberFormat="1" applyFont="1" applyBorder="1" applyAlignment="1">
      <alignment horizontal="center"/>
    </xf>
    <xf numFmtId="0" fontId="12" fillId="0" borderId="1" xfId="0" applyFont="1" applyBorder="1" applyAlignment="1">
      <alignment horizontal="center"/>
    </xf>
    <xf numFmtId="0" fontId="12" fillId="2" borderId="1" xfId="0" applyFont="1" applyFill="1" applyBorder="1"/>
    <xf numFmtId="0" fontId="0" fillId="0" borderId="1" xfId="0" applyBorder="1" applyAlignment="1">
      <alignment horizontal="center"/>
    </xf>
    <xf numFmtId="0" fontId="12" fillId="0" borderId="1" xfId="0" applyFont="1" applyBorder="1"/>
    <xf numFmtId="165" fontId="12" fillId="0" borderId="1" xfId="0" applyNumberFormat="1" applyFont="1" applyBorder="1"/>
    <xf numFmtId="0" fontId="13" fillId="0" borderId="0" xfId="0" applyFont="1"/>
    <xf numFmtId="0" fontId="14" fillId="0" borderId="0" xfId="0" applyFont="1"/>
    <xf numFmtId="0" fontId="13" fillId="0" borderId="11" xfId="0" applyFont="1" applyBorder="1"/>
    <xf numFmtId="0" fontId="13" fillId="0" borderId="12" xfId="0" applyFont="1" applyBorder="1" applyAlignment="1">
      <alignment horizontal="center" wrapText="1"/>
    </xf>
    <xf numFmtId="0" fontId="14" fillId="2" borderId="13" xfId="0" applyFont="1" applyFill="1" applyBorder="1"/>
    <xf numFmtId="167" fontId="14" fillId="0" borderId="13" xfId="0" applyNumberFormat="1" applyFont="1" applyBorder="1" applyAlignment="1">
      <alignment horizontal="center"/>
    </xf>
    <xf numFmtId="168" fontId="14" fillId="0" borderId="13" xfId="0" applyNumberFormat="1" applyFont="1" applyBorder="1" applyAlignment="1">
      <alignment horizontal="center"/>
    </xf>
    <xf numFmtId="167" fontId="14" fillId="2" borderId="13" xfId="0" applyNumberFormat="1" applyFont="1" applyFill="1" applyBorder="1" applyAlignment="1">
      <alignment horizontal="center"/>
    </xf>
    <xf numFmtId="0" fontId="14" fillId="2" borderId="14" xfId="0" applyFont="1" applyFill="1" applyBorder="1"/>
    <xf numFmtId="167" fontId="14" fillId="2" borderId="14" xfId="0" applyNumberFormat="1" applyFont="1" applyFill="1" applyBorder="1" applyAlignment="1">
      <alignment horizontal="center"/>
    </xf>
    <xf numFmtId="167" fontId="14" fillId="0" borderId="14" xfId="0" applyNumberFormat="1" applyFont="1" applyBorder="1" applyAlignment="1">
      <alignment horizontal="center"/>
    </xf>
    <xf numFmtId="0" fontId="14" fillId="0" borderId="13" xfId="0" applyFont="1" applyBorder="1"/>
    <xf numFmtId="167" fontId="14" fillId="0" borderId="0" xfId="0" applyNumberFormat="1" applyFont="1"/>
    <xf numFmtId="0" fontId="14" fillId="2" borderId="0" xfId="0" applyFont="1" applyFill="1"/>
    <xf numFmtId="0" fontId="1" fillId="0" borderId="15" xfId="0" applyFont="1" applyBorder="1"/>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1" xfId="0" applyFont="1" applyBorder="1"/>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0" fillId="0" borderId="24" xfId="0" applyBorder="1"/>
    <xf numFmtId="166" fontId="0" fillId="0" borderId="25" xfId="0" applyNumberFormat="1" applyBorder="1" applyAlignment="1">
      <alignment horizontal="center"/>
    </xf>
    <xf numFmtId="166" fontId="0" fillId="0" borderId="14" xfId="0" applyNumberFormat="1" applyBorder="1" applyAlignment="1">
      <alignment horizontal="center"/>
    </xf>
    <xf numFmtId="166" fontId="0" fillId="0" borderId="26" xfId="0" applyNumberFormat="1" applyBorder="1" applyAlignment="1">
      <alignment horizontal="center"/>
    </xf>
    <xf numFmtId="166" fontId="0" fillId="0" borderId="27" xfId="0" applyNumberFormat="1" applyBorder="1" applyAlignment="1">
      <alignment horizontal="center"/>
    </xf>
    <xf numFmtId="166" fontId="0" fillId="0" borderId="28" xfId="0" applyNumberFormat="1" applyBorder="1" applyAlignment="1">
      <alignment horizontal="center"/>
    </xf>
    <xf numFmtId="0" fontId="0" fillId="0" borderId="29" xfId="0" applyBorder="1"/>
    <xf numFmtId="166" fontId="0" fillId="2" borderId="27" xfId="0" applyNumberFormat="1" applyFill="1" applyBorder="1" applyAlignment="1">
      <alignment horizontal="center"/>
    </xf>
    <xf numFmtId="166" fontId="0" fillId="2" borderId="25" xfId="0" applyNumberFormat="1" applyFill="1" applyBorder="1" applyAlignment="1">
      <alignment horizontal="center"/>
    </xf>
    <xf numFmtId="166" fontId="0" fillId="2" borderId="14" xfId="0" applyNumberFormat="1" applyFill="1" applyBorder="1" applyAlignment="1">
      <alignment horizontal="center"/>
    </xf>
    <xf numFmtId="0" fontId="0" fillId="0" borderId="30" xfId="0" applyBorder="1"/>
    <xf numFmtId="166" fontId="0" fillId="0" borderId="31" xfId="0" applyNumberFormat="1" applyBorder="1" applyAlignment="1">
      <alignment horizontal="center"/>
    </xf>
    <xf numFmtId="166" fontId="0" fillId="0" borderId="32" xfId="0" applyNumberFormat="1" applyBorder="1" applyAlignment="1">
      <alignment horizontal="center"/>
    </xf>
    <xf numFmtId="166" fontId="0" fillId="2" borderId="33" xfId="0" applyNumberFormat="1" applyFill="1" applyBorder="1" applyAlignment="1">
      <alignment horizontal="center"/>
    </xf>
    <xf numFmtId="166" fontId="0" fillId="0" borderId="34" xfId="0" applyNumberFormat="1" applyBorder="1" applyAlignment="1">
      <alignment horizontal="center"/>
    </xf>
    <xf numFmtId="166" fontId="0" fillId="2" borderId="35" xfId="0" applyNumberFormat="1" applyFill="1" applyBorder="1" applyAlignment="1">
      <alignment horizontal="center"/>
    </xf>
    <xf numFmtId="0" fontId="15" fillId="2" borderId="0" xfId="0" applyFont="1" applyFill="1"/>
    <xf numFmtId="0" fontId="16" fillId="0" borderId="15" xfId="0" applyFont="1" applyBorder="1"/>
    <xf numFmtId="0" fontId="1" fillId="0" borderId="10" xfId="0" applyFont="1" applyBorder="1"/>
    <xf numFmtId="3" fontId="1" fillId="0" borderId="36" xfId="0" applyNumberFormat="1" applyFont="1" applyBorder="1" applyAlignment="1">
      <alignment horizontal="center" wrapText="1"/>
    </xf>
    <xf numFmtId="3" fontId="1" fillId="0" borderId="37" xfId="0" applyNumberFormat="1" applyFont="1" applyBorder="1" applyAlignment="1">
      <alignment horizontal="center" wrapText="1"/>
    </xf>
    <xf numFmtId="3" fontId="1" fillId="0" borderId="38" xfId="0" applyNumberFormat="1" applyFont="1" applyBorder="1" applyAlignment="1">
      <alignment horizontal="center" wrapText="1"/>
    </xf>
    <xf numFmtId="3" fontId="1" fillId="0" borderId="39" xfId="0" applyNumberFormat="1" applyFont="1" applyBorder="1" applyAlignment="1">
      <alignment horizontal="center" wrapText="1"/>
    </xf>
    <xf numFmtId="3" fontId="1" fillId="0" borderId="1" xfId="0" applyNumberFormat="1" applyFont="1" applyBorder="1" applyAlignment="1">
      <alignment horizontal="center" wrapText="1"/>
    </xf>
    <xf numFmtId="0" fontId="0" fillId="0" borderId="40" xfId="0" applyBorder="1"/>
    <xf numFmtId="167" fontId="0" fillId="0" borderId="41" xfId="0" applyNumberFormat="1" applyBorder="1" applyAlignment="1">
      <alignment horizontal="center"/>
    </xf>
    <xf numFmtId="167" fontId="0" fillId="0" borderId="13" xfId="0" applyNumberFormat="1" applyBorder="1" applyAlignment="1">
      <alignment horizontal="center"/>
    </xf>
    <xf numFmtId="167" fontId="0" fillId="0" borderId="42" xfId="0" applyNumberFormat="1" applyBorder="1" applyAlignment="1">
      <alignment horizontal="center"/>
    </xf>
    <xf numFmtId="167" fontId="0" fillId="2" borderId="43" xfId="0" applyNumberFormat="1" applyFill="1" applyBorder="1" applyAlignment="1">
      <alignment horizontal="center"/>
    </xf>
    <xf numFmtId="167" fontId="0" fillId="0" borderId="44" xfId="0" applyNumberFormat="1" applyBorder="1" applyAlignment="1">
      <alignment horizontal="center"/>
    </xf>
    <xf numFmtId="167" fontId="0" fillId="2" borderId="25" xfId="0" applyNumberFormat="1" applyFill="1" applyBorder="1" applyAlignment="1">
      <alignment horizontal="center"/>
    </xf>
    <xf numFmtId="167" fontId="0" fillId="2" borderId="14" xfId="0" applyNumberFormat="1" applyFill="1" applyBorder="1" applyAlignment="1">
      <alignment horizontal="center"/>
    </xf>
    <xf numFmtId="167" fontId="0" fillId="0" borderId="26" xfId="0" applyNumberFormat="1" applyBorder="1" applyAlignment="1">
      <alignment horizontal="center"/>
    </xf>
    <xf numFmtId="167" fontId="0" fillId="0" borderId="27" xfId="0" applyNumberFormat="1" applyBorder="1" applyAlignment="1">
      <alignment horizontal="center"/>
    </xf>
    <xf numFmtId="167" fontId="0" fillId="0" borderId="28" xfId="0" applyNumberFormat="1" applyBorder="1" applyAlignment="1">
      <alignment horizontal="center"/>
    </xf>
    <xf numFmtId="0" fontId="0" fillId="0" borderId="10" xfId="0" applyBorder="1"/>
    <xf numFmtId="167" fontId="0" fillId="0" borderId="31" xfId="0" applyNumberFormat="1" applyBorder="1" applyAlignment="1">
      <alignment horizontal="center"/>
    </xf>
    <xf numFmtId="167" fontId="0" fillId="0" borderId="32" xfId="0" applyNumberFormat="1" applyBorder="1" applyAlignment="1">
      <alignment horizontal="center"/>
    </xf>
    <xf numFmtId="167" fontId="0" fillId="2" borderId="33" xfId="0" applyNumberFormat="1" applyFill="1" applyBorder="1" applyAlignment="1">
      <alignment horizontal="center"/>
    </xf>
    <xf numFmtId="167" fontId="0" fillId="0" borderId="34" xfId="0" applyNumberFormat="1" applyBorder="1" applyAlignment="1">
      <alignment horizontal="center"/>
    </xf>
    <xf numFmtId="167" fontId="0" fillId="2" borderId="35" xfId="0" applyNumberFormat="1" applyFill="1" applyBorder="1" applyAlignment="1">
      <alignment horizontal="center"/>
    </xf>
    <xf numFmtId="167" fontId="17" fillId="0" borderId="0" xfId="0" applyNumberFormat="1" applyFont="1" applyAlignment="1">
      <alignment horizontal="center"/>
    </xf>
    <xf numFmtId="0" fontId="1" fillId="0" borderId="15" xfId="0" applyFont="1" applyBorder="1" applyAlignment="1">
      <alignment wrapText="1"/>
    </xf>
    <xf numFmtId="0" fontId="1" fillId="0" borderId="10" xfId="0" applyFont="1" applyBorder="1" applyAlignment="1">
      <alignment wrapText="1"/>
    </xf>
    <xf numFmtId="49" fontId="0" fillId="0" borderId="45" xfId="0" applyNumberFormat="1" applyBorder="1" applyAlignment="1">
      <alignment horizontal="center"/>
    </xf>
    <xf numFmtId="166" fontId="0" fillId="0" borderId="46" xfId="0" applyNumberFormat="1" applyBorder="1" applyAlignment="1">
      <alignment horizontal="center"/>
    </xf>
    <xf numFmtId="166" fontId="0" fillId="0" borderId="47" xfId="0" applyNumberFormat="1" applyBorder="1" applyAlignment="1">
      <alignment horizontal="center"/>
    </xf>
    <xf numFmtId="166" fontId="0" fillId="0" borderId="45" xfId="0" applyNumberFormat="1" applyBorder="1" applyAlignment="1">
      <alignment horizontal="center"/>
    </xf>
    <xf numFmtId="166" fontId="0" fillId="0" borderId="48" xfId="0" applyNumberFormat="1" applyBorder="1" applyAlignment="1">
      <alignment horizontal="center"/>
    </xf>
    <xf numFmtId="49" fontId="0" fillId="0" borderId="49" xfId="0" applyNumberFormat="1" applyBorder="1" applyAlignment="1">
      <alignment horizontal="center"/>
    </xf>
    <xf numFmtId="166" fontId="0" fillId="0" borderId="50" xfId="0" applyNumberFormat="1" applyBorder="1" applyAlignment="1">
      <alignment horizontal="center"/>
    </xf>
    <xf numFmtId="166" fontId="0" fillId="0" borderId="51" xfId="0" applyNumberFormat="1" applyBorder="1" applyAlignment="1">
      <alignment horizontal="center"/>
    </xf>
    <xf numFmtId="0" fontId="0" fillId="0" borderId="49" xfId="0" applyBorder="1" applyAlignment="1">
      <alignment horizontal="center"/>
    </xf>
    <xf numFmtId="166" fontId="0" fillId="0" borderId="52" xfId="0" applyNumberFormat="1" applyBorder="1" applyAlignment="1">
      <alignment horizontal="center"/>
    </xf>
    <xf numFmtId="49" fontId="0" fillId="0" borderId="53" xfId="0" applyNumberFormat="1" applyBorder="1" applyAlignment="1">
      <alignment horizontal="center"/>
    </xf>
    <xf numFmtId="0" fontId="0" fillId="0" borderId="54" xfId="1" applyNumberFormat="1" applyFont="1" applyFill="1" applyBorder="1" applyAlignment="1">
      <alignment horizontal="center"/>
    </xf>
    <xf numFmtId="10" fontId="0" fillId="0" borderId="54" xfId="1" applyNumberFormat="1" applyFont="1" applyFill="1" applyBorder="1" applyAlignment="1">
      <alignment horizontal="center"/>
    </xf>
    <xf numFmtId="10" fontId="0" fillId="0" borderId="55" xfId="1" applyNumberFormat="1" applyFont="1" applyFill="1" applyBorder="1" applyAlignment="1">
      <alignment horizontal="center"/>
    </xf>
    <xf numFmtId="10" fontId="0" fillId="0" borderId="53" xfId="1" applyNumberFormat="1" applyFont="1" applyFill="1" applyBorder="1" applyAlignment="1">
      <alignment horizontal="center"/>
    </xf>
    <xf numFmtId="10" fontId="0" fillId="0" borderId="56" xfId="1" applyNumberFormat="1" applyFont="1" applyFill="1" applyBorder="1" applyAlignment="1">
      <alignment horizontal="center"/>
    </xf>
    <xf numFmtId="49" fontId="0" fillId="0" borderId="0" xfId="0" applyNumberFormat="1" applyAlignment="1">
      <alignment horizontal="left"/>
    </xf>
    <xf numFmtId="0" fontId="10" fillId="0" borderId="0" xfId="0" applyFont="1" applyAlignment="1">
      <alignment horizontal="right"/>
    </xf>
    <xf numFmtId="0" fontId="0" fillId="2" borderId="24" xfId="0" applyFill="1" applyBorder="1"/>
    <xf numFmtId="166" fontId="0" fillId="2" borderId="26" xfId="0" applyNumberFormat="1" applyFill="1" applyBorder="1" applyAlignment="1">
      <alignment horizontal="center"/>
    </xf>
    <xf numFmtId="0" fontId="0" fillId="2" borderId="30" xfId="0" applyFill="1" applyBorder="1"/>
    <xf numFmtId="166" fontId="0" fillId="0" borderId="33" xfId="0" applyNumberFormat="1" applyBorder="1" applyAlignment="1">
      <alignment horizontal="center"/>
    </xf>
    <xf numFmtId="0" fontId="1" fillId="2" borderId="19" xfId="0" applyFont="1" applyFill="1" applyBorder="1" applyAlignment="1">
      <alignment horizontal="center" wrapText="1"/>
    </xf>
    <xf numFmtId="0" fontId="1" fillId="2" borderId="20" xfId="0" applyFont="1" applyFill="1" applyBorder="1" applyAlignment="1">
      <alignment horizontal="center" wrapText="1"/>
    </xf>
    <xf numFmtId="0" fontId="1" fillId="2" borderId="21" xfId="0" applyFont="1" applyFill="1" applyBorder="1" applyAlignment="1">
      <alignment horizontal="center" wrapText="1"/>
    </xf>
    <xf numFmtId="0" fontId="1" fillId="2" borderId="22" xfId="0" applyFont="1" applyFill="1" applyBorder="1" applyAlignment="1">
      <alignment horizontal="center" wrapText="1"/>
    </xf>
    <xf numFmtId="0" fontId="1" fillId="2" borderId="23" xfId="0" applyFont="1" applyFill="1" applyBorder="1" applyAlignment="1">
      <alignment horizontal="center" wrapText="1"/>
    </xf>
    <xf numFmtId="0" fontId="0" fillId="2" borderId="40" xfId="0" applyFill="1" applyBorder="1"/>
    <xf numFmtId="167" fontId="0" fillId="2" borderId="41" xfId="0" applyNumberFormat="1" applyFill="1" applyBorder="1" applyAlignment="1">
      <alignment horizontal="center"/>
    </xf>
    <xf numFmtId="167" fontId="0" fillId="2" borderId="13" xfId="0" applyNumberFormat="1" applyFill="1" applyBorder="1" applyAlignment="1">
      <alignment horizontal="center"/>
    </xf>
    <xf numFmtId="167" fontId="0" fillId="2" borderId="42" xfId="0" applyNumberFormat="1" applyFill="1" applyBorder="1" applyAlignment="1">
      <alignment horizontal="center"/>
    </xf>
    <xf numFmtId="167" fontId="0" fillId="0" borderId="43" xfId="0" applyNumberFormat="1" applyBorder="1" applyAlignment="1">
      <alignment horizontal="center"/>
    </xf>
    <xf numFmtId="167" fontId="0" fillId="0" borderId="25" xfId="0" applyNumberFormat="1" applyBorder="1" applyAlignment="1">
      <alignment horizontal="center"/>
    </xf>
    <xf numFmtId="167" fontId="0" fillId="0" borderId="14" xfId="0" applyNumberFormat="1" applyBorder="1" applyAlignment="1">
      <alignment horizontal="center"/>
    </xf>
    <xf numFmtId="0" fontId="0" fillId="2" borderId="10" xfId="0" applyFill="1" applyBorder="1"/>
    <xf numFmtId="167" fontId="0" fillId="0" borderId="33" xfId="0" applyNumberFormat="1" applyBorder="1" applyAlignment="1">
      <alignment horizontal="center"/>
    </xf>
    <xf numFmtId="169" fontId="0" fillId="0" borderId="41" xfId="0" applyNumberFormat="1" applyBorder="1" applyAlignment="1">
      <alignment horizontal="center"/>
    </xf>
    <xf numFmtId="169" fontId="0" fillId="0" borderId="13" xfId="0" applyNumberFormat="1" applyBorder="1" applyAlignment="1">
      <alignment horizontal="center"/>
    </xf>
    <xf numFmtId="169" fontId="0" fillId="0" borderId="42" xfId="0" applyNumberFormat="1" applyBorder="1" applyAlignment="1">
      <alignment horizontal="center"/>
    </xf>
    <xf numFmtId="169" fontId="0" fillId="0" borderId="43" xfId="0" applyNumberFormat="1" applyBorder="1" applyAlignment="1">
      <alignment horizontal="center"/>
    </xf>
    <xf numFmtId="169" fontId="0" fillId="0" borderId="44" xfId="0" applyNumberFormat="1" applyBorder="1" applyAlignment="1">
      <alignment horizontal="center"/>
    </xf>
    <xf numFmtId="0" fontId="0" fillId="0" borderId="0" xfId="0" applyAlignment="1">
      <alignment horizontal="left" vertical="center" indent="1"/>
    </xf>
    <xf numFmtId="0" fontId="0" fillId="0" borderId="0" xfId="0" applyAlignment="1">
      <alignment horizontal="left" vertical="center" indent="5"/>
    </xf>
    <xf numFmtId="0" fontId="6" fillId="0" borderId="0" xfId="0" applyFont="1"/>
    <xf numFmtId="0" fontId="3" fillId="0" borderId="0" xfId="0" applyFont="1" applyAlignment="1">
      <alignment vertical="top" wrapText="1"/>
    </xf>
    <xf numFmtId="0" fontId="20" fillId="0" borderId="0" xfId="0" applyFont="1"/>
    <xf numFmtId="0" fontId="16" fillId="0" borderId="15" xfId="0" applyFont="1" applyBorder="1" applyAlignment="1">
      <alignment vertical="top"/>
    </xf>
    <xf numFmtId="0" fontId="6" fillId="0" borderId="1" xfId="0" applyFont="1" applyBorder="1" applyAlignment="1">
      <alignment horizontal="center" vertical="center" wrapText="1"/>
    </xf>
    <xf numFmtId="0" fontId="6" fillId="0" borderId="0" xfId="0" applyFont="1" applyAlignment="1">
      <alignment horizontal="center"/>
    </xf>
    <xf numFmtId="0" fontId="1" fillId="2" borderId="1" xfId="0" applyFont="1" applyFill="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vertical="center"/>
    </xf>
    <xf numFmtId="0" fontId="0" fillId="0" borderId="1" xfId="0" applyBorder="1"/>
    <xf numFmtId="0" fontId="0" fillId="2" borderId="0" xfId="0" applyFill="1"/>
    <xf numFmtId="170" fontId="0" fillId="0" borderId="1" xfId="0" applyNumberFormat="1" applyBorder="1"/>
    <xf numFmtId="167" fontId="0" fillId="0" borderId="58" xfId="0" applyNumberFormat="1" applyBorder="1" applyAlignment="1">
      <alignment horizontal="center"/>
    </xf>
    <xf numFmtId="167" fontId="0" fillId="0" borderId="57" xfId="0" applyNumberFormat="1" applyBorder="1" applyAlignment="1">
      <alignment horizontal="center"/>
    </xf>
    <xf numFmtId="0" fontId="1" fillId="0" borderId="62" xfId="0" applyFont="1" applyBorder="1" applyAlignment="1">
      <alignment horizontal="center" wrapText="1"/>
    </xf>
    <xf numFmtId="0" fontId="1" fillId="0" borderId="7" xfId="0" applyFont="1" applyBorder="1" applyAlignment="1">
      <alignment horizontal="center" wrapText="1"/>
    </xf>
    <xf numFmtId="0" fontId="1" fillId="0" borderId="1" xfId="0" applyFont="1" applyBorder="1" applyAlignment="1">
      <alignment horizontal="center" wrapText="1"/>
    </xf>
    <xf numFmtId="0" fontId="1" fillId="0" borderId="65" xfId="0" applyFont="1" applyBorder="1"/>
    <xf numFmtId="0" fontId="1" fillId="0" borderId="66" xfId="0" applyFont="1" applyBorder="1" applyAlignment="1">
      <alignment horizontal="center" wrapText="1"/>
    </xf>
    <xf numFmtId="0" fontId="1" fillId="0" borderId="0" xfId="0" applyFont="1" applyAlignment="1">
      <alignment horizontal="center"/>
    </xf>
    <xf numFmtId="170" fontId="0" fillId="2" borderId="1" xfId="0" applyNumberFormat="1" applyFill="1" applyBorder="1"/>
    <xf numFmtId="167" fontId="0" fillId="2" borderId="57" xfId="0" applyNumberFormat="1" applyFill="1" applyBorder="1" applyAlignment="1">
      <alignment horizontal="center"/>
    </xf>
    <xf numFmtId="167" fontId="0" fillId="2" borderId="10" xfId="0" applyNumberFormat="1" applyFill="1" applyBorder="1" applyAlignment="1">
      <alignment horizontal="center"/>
    </xf>
    <xf numFmtId="0" fontId="0" fillId="0" borderId="7" xfId="0" applyBorder="1"/>
    <xf numFmtId="0" fontId="1" fillId="2" borderId="0" xfId="0" applyFont="1" applyFill="1" applyAlignment="1">
      <alignment wrapText="1"/>
    </xf>
    <xf numFmtId="0" fontId="1" fillId="2" borderId="0" xfId="0" applyFont="1" applyFill="1"/>
    <xf numFmtId="0" fontId="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3" fillId="0" borderId="2" xfId="0" applyFont="1" applyBorder="1" applyAlignment="1">
      <alignment horizontal="center" vertical="top" wrapText="1"/>
    </xf>
    <xf numFmtId="171" fontId="0" fillId="0" borderId="1" xfId="0" applyNumberFormat="1" applyBorder="1"/>
    <xf numFmtId="167" fontId="0" fillId="0" borderId="1" xfId="0" applyNumberFormat="1" applyBorder="1" applyAlignment="1">
      <alignment horizontal="center"/>
    </xf>
    <xf numFmtId="0" fontId="1" fillId="0" borderId="59" xfId="0" applyFont="1" applyBorder="1" applyAlignment="1">
      <alignment horizontal="center"/>
    </xf>
    <xf numFmtId="0" fontId="1" fillId="0" borderId="60" xfId="0" applyFont="1" applyBorder="1" applyAlignment="1">
      <alignment horizontal="center"/>
    </xf>
    <xf numFmtId="0" fontId="1" fillId="0" borderId="61" xfId="0" applyFont="1" applyBorder="1" applyAlignment="1">
      <alignment horizontal="center"/>
    </xf>
    <xf numFmtId="0" fontId="20" fillId="0" borderId="0" xfId="0" applyFont="1" applyAlignment="1">
      <alignment horizontal="left" vertical="top" wrapText="1"/>
    </xf>
    <xf numFmtId="0" fontId="1" fillId="0" borderId="63" xfId="0" applyFont="1" applyBorder="1" applyAlignment="1">
      <alignment horizontal="center" wrapText="1"/>
    </xf>
    <xf numFmtId="0" fontId="1" fillId="0" borderId="64" xfId="0" applyFont="1" applyBorder="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8" fillId="0" borderId="0" xfId="0" applyFont="1" applyAlignment="1">
      <alignment horizontal="left" vertical="top" wrapText="1"/>
    </xf>
  </cellXfs>
  <cellStyles count="2">
    <cellStyle name="Normal" xfId="0" builtinId="0"/>
    <cellStyle name="Percent" xfId="1" builtinId="5"/>
  </cellStyles>
  <dxfs count="4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0</xdr:colOff>
      <xdr:row>25</xdr:row>
      <xdr:rowOff>0</xdr:rowOff>
    </xdr:from>
    <xdr:to>
      <xdr:col>1</xdr:col>
      <xdr:colOff>4663440</xdr:colOff>
      <xdr:row>33</xdr:row>
      <xdr:rowOff>142298</xdr:rowOff>
    </xdr:to>
    <xdr:pic>
      <xdr:nvPicPr>
        <xdr:cNvPr id="2" name="Picture 1">
          <a:extLst>
            <a:ext uri="{FF2B5EF4-FFF2-40B4-BE49-F238E27FC236}">
              <a16:creationId xmlns:a16="http://schemas.microsoft.com/office/drawing/2014/main" id="{3671D6F6-542C-79B9-A774-4430BEB2AE78}"/>
            </a:ext>
          </a:extLst>
        </xdr:cNvPr>
        <xdr:cNvPicPr>
          <a:picLocks noChangeAspect="1"/>
        </xdr:cNvPicPr>
      </xdr:nvPicPr>
      <xdr:blipFill>
        <a:blip xmlns:r="http://schemas.openxmlformats.org/officeDocument/2006/relationships" r:embed="rId1"/>
        <a:stretch>
          <a:fillRect/>
        </a:stretch>
      </xdr:blipFill>
      <xdr:spPr>
        <a:xfrm>
          <a:off x="609600" y="5669280"/>
          <a:ext cx="4663440" cy="16053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opLeftCell="A15" workbookViewId="0">
      <selection activeCell="G20" sqref="G20"/>
    </sheetView>
  </sheetViews>
  <sheetFormatPr defaultRowHeight="14.4" x14ac:dyDescent="0.3"/>
  <cols>
    <col min="1" max="1" width="8.6640625" customWidth="1"/>
    <col min="2" max="2" width="38.5546875" customWidth="1"/>
    <col min="3" max="3" width="16.44140625" customWidth="1"/>
    <col min="4" max="4" width="12.88671875" customWidth="1"/>
    <col min="5" max="6" width="14.88671875" customWidth="1"/>
    <col min="7" max="7" width="13.33203125" customWidth="1"/>
    <col min="8" max="9" width="29.88671875" customWidth="1"/>
  </cols>
  <sheetData>
    <row r="1" spans="1:9" x14ac:dyDescent="0.3">
      <c r="A1" t="s">
        <v>0</v>
      </c>
    </row>
    <row r="2" spans="1:9" x14ac:dyDescent="0.3">
      <c r="A2" t="s">
        <v>117</v>
      </c>
    </row>
    <row r="3" spans="1:9" x14ac:dyDescent="0.3">
      <c r="A3" t="s">
        <v>118</v>
      </c>
    </row>
    <row r="4" spans="1:9" x14ac:dyDescent="0.3">
      <c r="A4" s="173" t="s">
        <v>114</v>
      </c>
      <c r="B4" s="158"/>
    </row>
    <row r="5" spans="1:9" ht="15" thickBot="1" x14ac:dyDescent="0.35"/>
    <row r="6" spans="1:9" ht="28.95" customHeight="1" x14ac:dyDescent="0.3">
      <c r="B6" s="1" t="s">
        <v>28</v>
      </c>
      <c r="C6" s="179" t="s">
        <v>33</v>
      </c>
      <c r="D6" s="180"/>
      <c r="E6" s="180"/>
      <c r="F6" s="180"/>
      <c r="G6" s="181"/>
      <c r="H6" s="162" t="s">
        <v>119</v>
      </c>
      <c r="I6" s="162" t="s">
        <v>38</v>
      </c>
    </row>
    <row r="7" spans="1:9" x14ac:dyDescent="0.3">
      <c r="B7" s="1" t="s">
        <v>29</v>
      </c>
      <c r="C7" s="55" t="s">
        <v>34</v>
      </c>
      <c r="D7" s="55" t="s">
        <v>36</v>
      </c>
      <c r="E7" s="55" t="s">
        <v>52</v>
      </c>
      <c r="F7" s="55" t="s">
        <v>5</v>
      </c>
      <c r="G7" s="55" t="s">
        <v>6</v>
      </c>
      <c r="H7" s="14" t="s">
        <v>4</v>
      </c>
      <c r="I7" s="14" t="s">
        <v>39</v>
      </c>
    </row>
    <row r="8" spans="1:9" x14ac:dyDescent="0.3">
      <c r="B8" s="1" t="s">
        <v>30</v>
      </c>
      <c r="C8" s="171" t="s">
        <v>35</v>
      </c>
      <c r="D8" s="171" t="s">
        <v>35</v>
      </c>
      <c r="E8" s="171" t="s">
        <v>35</v>
      </c>
      <c r="F8" s="171" t="s">
        <v>35</v>
      </c>
      <c r="G8" s="171" t="s">
        <v>35</v>
      </c>
      <c r="H8" s="171" t="s">
        <v>35</v>
      </c>
      <c r="I8" s="171" t="s">
        <v>35</v>
      </c>
    </row>
    <row r="9" spans="1:9" x14ac:dyDescent="0.3">
      <c r="B9" s="157" t="s">
        <v>7</v>
      </c>
      <c r="C9" s="157" t="s">
        <v>8</v>
      </c>
      <c r="D9" s="157" t="s">
        <v>8</v>
      </c>
      <c r="E9" s="157" t="s">
        <v>8</v>
      </c>
      <c r="F9" s="157" t="s">
        <v>8</v>
      </c>
      <c r="G9" s="157" t="s">
        <v>8</v>
      </c>
      <c r="H9" s="157" t="s">
        <v>8</v>
      </c>
      <c r="I9" s="157" t="s">
        <v>8</v>
      </c>
    </row>
    <row r="10" spans="1:9" x14ac:dyDescent="0.3">
      <c r="B10" s="157" t="s">
        <v>32</v>
      </c>
      <c r="C10" s="177">
        <v>2.38</v>
      </c>
      <c r="D10" s="177">
        <v>1.97</v>
      </c>
      <c r="E10" s="177">
        <v>1.79</v>
      </c>
      <c r="F10" s="177">
        <v>1.25</v>
      </c>
      <c r="G10" s="177">
        <v>4.97</v>
      </c>
      <c r="H10" s="177">
        <v>1.96</v>
      </c>
      <c r="I10" s="177">
        <v>4.34</v>
      </c>
    </row>
    <row r="11" spans="1:9" x14ac:dyDescent="0.3">
      <c r="B11" s="157" t="s">
        <v>124</v>
      </c>
      <c r="C11" s="177">
        <v>1.95</v>
      </c>
      <c r="D11" s="177">
        <v>2.06</v>
      </c>
      <c r="E11" s="177">
        <v>1.95</v>
      </c>
      <c r="F11" s="177">
        <v>1.91</v>
      </c>
      <c r="G11" s="177">
        <v>3.98</v>
      </c>
      <c r="H11" s="177">
        <v>2.8</v>
      </c>
      <c r="I11" s="177">
        <v>5.9</v>
      </c>
    </row>
    <row r="13" spans="1:9" hidden="1" x14ac:dyDescent="0.3">
      <c r="B13" s="150" t="s">
        <v>107</v>
      </c>
    </row>
    <row r="14" spans="1:9" x14ac:dyDescent="0.3">
      <c r="B14" t="s">
        <v>82</v>
      </c>
    </row>
    <row r="15" spans="1:9" ht="86.25" customHeight="1" x14ac:dyDescent="0.3">
      <c r="B15" s="182" t="s">
        <v>108</v>
      </c>
      <c r="C15" s="182"/>
      <c r="D15" s="182"/>
      <c r="E15" s="182"/>
      <c r="F15" s="182"/>
      <c r="G15" s="182"/>
      <c r="H15" s="182"/>
    </row>
    <row r="19" spans="2:9" ht="28.8" x14ac:dyDescent="0.3">
      <c r="B19" s="151" t="s">
        <v>83</v>
      </c>
      <c r="C19" s="183" t="s">
        <v>84</v>
      </c>
      <c r="D19" s="184"/>
      <c r="E19" s="184"/>
      <c r="F19" s="184"/>
      <c r="G19" s="184"/>
      <c r="H19" s="163" t="s">
        <v>120</v>
      </c>
      <c r="I19" s="163" t="s">
        <v>86</v>
      </c>
    </row>
    <row r="20" spans="2:9" x14ac:dyDescent="0.3">
      <c r="B20" s="165"/>
      <c r="C20" s="164" t="s">
        <v>34</v>
      </c>
      <c r="D20" s="164" t="s">
        <v>36</v>
      </c>
      <c r="E20" s="164" t="s">
        <v>52</v>
      </c>
      <c r="F20" s="164" t="s">
        <v>5</v>
      </c>
      <c r="G20" s="164" t="s">
        <v>6</v>
      </c>
      <c r="H20" s="164" t="s">
        <v>4</v>
      </c>
      <c r="I20" s="164" t="s">
        <v>39</v>
      </c>
    </row>
    <row r="21" spans="2:9" x14ac:dyDescent="0.3">
      <c r="B21" s="55" t="s">
        <v>87</v>
      </c>
      <c r="C21" s="80">
        <v>155000</v>
      </c>
      <c r="D21" s="81">
        <v>56000</v>
      </c>
      <c r="E21" s="81">
        <v>38571</v>
      </c>
      <c r="F21" s="81">
        <v>415000</v>
      </c>
      <c r="G21" s="82">
        <v>22700</v>
      </c>
      <c r="H21" s="84">
        <v>40000</v>
      </c>
      <c r="I21" s="84">
        <v>20000</v>
      </c>
    </row>
    <row r="22" spans="2:9" x14ac:dyDescent="0.3">
      <c r="B22" s="157" t="s">
        <v>32</v>
      </c>
      <c r="C22" s="178">
        <f>C10*C21</f>
        <v>368900</v>
      </c>
      <c r="D22" s="178">
        <f t="shared" ref="D22:H22" si="0">D10*D21</f>
        <v>110320</v>
      </c>
      <c r="E22" s="178">
        <f t="shared" si="0"/>
        <v>69042.09</v>
      </c>
      <c r="F22" s="178">
        <f t="shared" si="0"/>
        <v>518750</v>
      </c>
      <c r="G22" s="178">
        <f t="shared" si="0"/>
        <v>112819</v>
      </c>
      <c r="H22" s="178">
        <f t="shared" si="0"/>
        <v>78400</v>
      </c>
      <c r="I22" s="178">
        <f t="shared" ref="I22" si="1">I10*I21</f>
        <v>86800</v>
      </c>
    </row>
    <row r="23" spans="2:9" x14ac:dyDescent="0.3">
      <c r="B23" s="157" t="s">
        <v>124</v>
      </c>
      <c r="C23" s="178">
        <f>C11*C21</f>
        <v>302250</v>
      </c>
      <c r="D23" s="178">
        <f t="shared" ref="D23:H23" si="2">D11*D21</f>
        <v>115360</v>
      </c>
      <c r="E23" s="178">
        <f t="shared" si="2"/>
        <v>75213.45</v>
      </c>
      <c r="F23" s="178">
        <f t="shared" si="2"/>
        <v>792650</v>
      </c>
      <c r="G23" s="178">
        <f t="shared" si="2"/>
        <v>90346</v>
      </c>
      <c r="H23" s="178">
        <f t="shared" si="2"/>
        <v>112000</v>
      </c>
      <c r="I23" s="178">
        <f t="shared" ref="I23" si="3">I11*I21</f>
        <v>118000</v>
      </c>
    </row>
    <row r="26" spans="2:9" x14ac:dyDescent="0.3">
      <c r="B26" s="1"/>
    </row>
    <row r="27" spans="2:9" x14ac:dyDescent="0.3">
      <c r="B27" s="146"/>
    </row>
    <row r="28" spans="2:9" x14ac:dyDescent="0.3">
      <c r="B28" s="147"/>
    </row>
    <row r="29" spans="2:9" x14ac:dyDescent="0.3">
      <c r="B29" s="146"/>
    </row>
  </sheetData>
  <mergeCells count="3">
    <mergeCell ref="C6:G6"/>
    <mergeCell ref="B15:H15"/>
    <mergeCell ref="C19:G19"/>
  </mergeCells>
  <conditionalFormatting sqref="C22:H23">
    <cfRule type="cellIs" dxfId="43" priority="2" operator="equal">
      <formula>#REF!</formula>
    </cfRule>
  </conditionalFormatting>
  <conditionalFormatting sqref="I22:I23">
    <cfRule type="cellIs" dxfId="42" priority="1" operator="equal">
      <formula>#REF!</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E33"/>
  <sheetViews>
    <sheetView tabSelected="1" workbookViewId="0">
      <selection activeCell="C6" sqref="C6"/>
    </sheetView>
  </sheetViews>
  <sheetFormatPr defaultRowHeight="14.4" x14ac:dyDescent="0.3"/>
  <cols>
    <col min="2" max="2" width="71.33203125" customWidth="1"/>
    <col min="3" max="3" width="32.33203125" style="5" bestFit="1" customWidth="1"/>
    <col min="4" max="4" width="44.33203125" style="12" customWidth="1"/>
  </cols>
  <sheetData>
    <row r="1" spans="1:5" x14ac:dyDescent="0.3">
      <c r="A1" s="5"/>
      <c r="B1" s="6" t="s">
        <v>0</v>
      </c>
      <c r="C1" s="3"/>
    </row>
    <row r="2" spans="1:5" x14ac:dyDescent="0.3">
      <c r="A2" s="5"/>
      <c r="B2" s="7" t="s">
        <v>117</v>
      </c>
      <c r="C2" s="3"/>
    </row>
    <row r="3" spans="1:5" x14ac:dyDescent="0.3">
      <c r="A3" s="5"/>
      <c r="B3" s="6" t="s">
        <v>125</v>
      </c>
      <c r="C3" s="155"/>
      <c r="D3" s="156"/>
    </row>
    <row r="4" spans="1:5" x14ac:dyDescent="0.3">
      <c r="A4" s="5"/>
      <c r="B4" s="2" t="s">
        <v>42</v>
      </c>
      <c r="C4" s="3"/>
    </row>
    <row r="5" spans="1:5" x14ac:dyDescent="0.3">
      <c r="A5" s="5"/>
      <c r="B5" s="172" t="s">
        <v>41</v>
      </c>
      <c r="C5" s="14" t="s">
        <v>115</v>
      </c>
      <c r="D5" s="13" t="s">
        <v>32</v>
      </c>
      <c r="E5" s="14" t="s">
        <v>116</v>
      </c>
    </row>
    <row r="6" spans="1:5" ht="43.2" x14ac:dyDescent="0.3">
      <c r="A6" s="5" t="s">
        <v>9</v>
      </c>
      <c r="B6" s="15" t="s">
        <v>10</v>
      </c>
      <c r="C6" s="176" t="s">
        <v>135</v>
      </c>
      <c r="D6" s="154" t="s">
        <v>134</v>
      </c>
      <c r="E6" s="14" t="s">
        <v>8</v>
      </c>
    </row>
    <row r="7" spans="1:5" x14ac:dyDescent="0.3">
      <c r="A7" s="5">
        <v>1</v>
      </c>
      <c r="B7" s="4" t="s">
        <v>26</v>
      </c>
      <c r="C7" s="11" t="s">
        <v>126</v>
      </c>
      <c r="D7" s="16" t="s">
        <v>126</v>
      </c>
      <c r="E7" s="14"/>
    </row>
    <row r="8" spans="1:5" x14ac:dyDescent="0.3">
      <c r="A8" s="5">
        <v>2</v>
      </c>
      <c r="B8" s="8" t="s">
        <v>11</v>
      </c>
      <c r="C8" s="11" t="s">
        <v>126</v>
      </c>
      <c r="D8" s="16" t="s">
        <v>126</v>
      </c>
      <c r="E8" s="14"/>
    </row>
    <row r="9" spans="1:5" x14ac:dyDescent="0.3">
      <c r="A9" s="5">
        <v>3</v>
      </c>
      <c r="B9" s="8" t="s">
        <v>12</v>
      </c>
      <c r="C9" s="11" t="s">
        <v>126</v>
      </c>
      <c r="D9" s="16" t="s">
        <v>126</v>
      </c>
      <c r="E9" s="14"/>
    </row>
    <row r="10" spans="1:5" ht="28.8" x14ac:dyDescent="0.3">
      <c r="A10" s="5">
        <v>4</v>
      </c>
      <c r="B10" s="8" t="s">
        <v>13</v>
      </c>
      <c r="C10" s="152"/>
      <c r="D10" s="16" t="s">
        <v>126</v>
      </c>
      <c r="E10" s="14"/>
    </row>
    <row r="11" spans="1:5" x14ac:dyDescent="0.3">
      <c r="A11" s="5">
        <v>5</v>
      </c>
      <c r="B11" s="8" t="s">
        <v>14</v>
      </c>
      <c r="C11" s="11" t="s">
        <v>126</v>
      </c>
      <c r="D11" s="16" t="s">
        <v>126</v>
      </c>
      <c r="E11" s="14"/>
    </row>
    <row r="12" spans="1:5" x14ac:dyDescent="0.3">
      <c r="A12" s="5">
        <v>6</v>
      </c>
      <c r="B12" s="8" t="s">
        <v>15</v>
      </c>
      <c r="C12" s="11" t="s">
        <v>131</v>
      </c>
      <c r="D12" s="16" t="s">
        <v>128</v>
      </c>
      <c r="E12" s="14"/>
    </row>
    <row r="13" spans="1:5" x14ac:dyDescent="0.3">
      <c r="A13" s="5">
        <v>7</v>
      </c>
      <c r="B13" s="8" t="s">
        <v>16</v>
      </c>
      <c r="C13" s="11" t="s">
        <v>126</v>
      </c>
      <c r="D13" s="16" t="s">
        <v>126</v>
      </c>
      <c r="E13" s="14"/>
    </row>
    <row r="14" spans="1:5" x14ac:dyDescent="0.3">
      <c r="A14" s="5">
        <v>8</v>
      </c>
      <c r="B14" s="8" t="s">
        <v>17</v>
      </c>
      <c r="C14" s="175" t="s">
        <v>131</v>
      </c>
      <c r="D14" s="16" t="s">
        <v>126</v>
      </c>
      <c r="E14" s="14"/>
    </row>
    <row r="15" spans="1:5" ht="43.2" x14ac:dyDescent="0.3">
      <c r="A15" s="5">
        <v>9</v>
      </c>
      <c r="B15" s="8" t="s">
        <v>18</v>
      </c>
      <c r="C15" s="175" t="s">
        <v>131</v>
      </c>
      <c r="D15" s="16" t="s">
        <v>126</v>
      </c>
      <c r="E15" s="14"/>
    </row>
    <row r="16" spans="1:5" ht="28.8" x14ac:dyDescent="0.3">
      <c r="A16" s="5">
        <v>10</v>
      </c>
      <c r="B16" s="8" t="s">
        <v>19</v>
      </c>
      <c r="C16" s="175" t="s">
        <v>133</v>
      </c>
      <c r="D16" s="16" t="s">
        <v>126</v>
      </c>
      <c r="E16" s="14"/>
    </row>
    <row r="17" spans="1:5" x14ac:dyDescent="0.3">
      <c r="A17" s="5">
        <v>11</v>
      </c>
      <c r="B17" s="8" t="s">
        <v>20</v>
      </c>
      <c r="C17" s="11" t="s">
        <v>132</v>
      </c>
      <c r="D17" s="16" t="s">
        <v>127</v>
      </c>
      <c r="E17" s="14"/>
    </row>
    <row r="18" spans="1:5" x14ac:dyDescent="0.3">
      <c r="A18" s="5">
        <v>12</v>
      </c>
      <c r="B18" s="8" t="s">
        <v>21</v>
      </c>
      <c r="C18" s="175" t="s">
        <v>131</v>
      </c>
      <c r="D18" s="16" t="s">
        <v>126</v>
      </c>
      <c r="E18" s="14"/>
    </row>
    <row r="19" spans="1:5" x14ac:dyDescent="0.3">
      <c r="A19" s="5">
        <v>13</v>
      </c>
      <c r="B19" s="8" t="s">
        <v>22</v>
      </c>
      <c r="C19" s="11" t="s">
        <v>126</v>
      </c>
      <c r="D19" s="16" t="s">
        <v>126</v>
      </c>
      <c r="E19" s="14"/>
    </row>
    <row r="20" spans="1:5" x14ac:dyDescent="0.3">
      <c r="A20" s="5">
        <v>14</v>
      </c>
      <c r="B20" s="8" t="s">
        <v>23</v>
      </c>
      <c r="C20" s="11" t="s">
        <v>93</v>
      </c>
      <c r="D20" s="16" t="s">
        <v>93</v>
      </c>
      <c r="E20" s="14"/>
    </row>
    <row r="21" spans="1:5" x14ac:dyDescent="0.3">
      <c r="A21" s="5">
        <v>15</v>
      </c>
      <c r="B21" s="8" t="s">
        <v>24</v>
      </c>
      <c r="C21" s="152" t="s">
        <v>131</v>
      </c>
      <c r="D21" s="16" t="s">
        <v>93</v>
      </c>
      <c r="E21" s="14"/>
    </row>
    <row r="22" spans="1:5" ht="43.2" x14ac:dyDescent="0.3">
      <c r="A22" s="5">
        <v>16</v>
      </c>
      <c r="B22" s="8" t="s">
        <v>25</v>
      </c>
      <c r="C22" s="174" t="s">
        <v>130</v>
      </c>
      <c r="D22" s="16" t="s">
        <v>131</v>
      </c>
      <c r="E22" s="14"/>
    </row>
    <row r="23" spans="1:5" x14ac:dyDescent="0.3">
      <c r="C23" s="153"/>
    </row>
    <row r="24" spans="1:5" x14ac:dyDescent="0.3">
      <c r="B24" s="149"/>
    </row>
    <row r="25" spans="1:5" x14ac:dyDescent="0.3">
      <c r="B25" s="148" t="s">
        <v>129</v>
      </c>
    </row>
    <row r="26" spans="1:5" x14ac:dyDescent="0.3">
      <c r="B26" s="148"/>
    </row>
    <row r="27" spans="1:5" x14ac:dyDescent="0.3">
      <c r="B27" s="148"/>
    </row>
    <row r="28" spans="1:5" x14ac:dyDescent="0.3">
      <c r="B28" s="148"/>
    </row>
    <row r="29" spans="1:5" x14ac:dyDescent="0.3">
      <c r="B29" s="148"/>
    </row>
    <row r="30" spans="1:5" x14ac:dyDescent="0.3">
      <c r="B30" s="148"/>
    </row>
    <row r="31" spans="1:5" x14ac:dyDescent="0.3">
      <c r="B31" s="148"/>
    </row>
    <row r="32" spans="1:5" x14ac:dyDescent="0.3">
      <c r="B32" s="148"/>
    </row>
    <row r="33" spans="2:2" x14ac:dyDescent="0.3">
      <c r="B33" s="148"/>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6A1CA-CC70-4ADB-892F-A464407852F6}">
  <dimension ref="A1:H31"/>
  <sheetViews>
    <sheetView topLeftCell="A7" workbookViewId="0">
      <selection activeCell="B17" sqref="B17:H17"/>
    </sheetView>
  </sheetViews>
  <sheetFormatPr defaultRowHeight="14.4" x14ac:dyDescent="0.3"/>
  <cols>
    <col min="1" max="1" width="8.6640625" customWidth="1"/>
    <col min="2" max="2" width="38.5546875" customWidth="1"/>
    <col min="3" max="3" width="16.44140625" customWidth="1"/>
    <col min="4" max="4" width="12.88671875" customWidth="1"/>
    <col min="5" max="6" width="14.88671875" customWidth="1"/>
    <col min="7" max="7" width="13.33203125" customWidth="1"/>
    <col min="8" max="8" width="29.88671875" customWidth="1"/>
  </cols>
  <sheetData>
    <row r="1" spans="1:8" x14ac:dyDescent="0.3">
      <c r="A1" t="s">
        <v>0</v>
      </c>
    </row>
    <row r="2" spans="1:8" x14ac:dyDescent="0.3">
      <c r="A2" t="s">
        <v>113</v>
      </c>
    </row>
    <row r="3" spans="1:8" x14ac:dyDescent="0.3">
      <c r="A3" t="s">
        <v>121</v>
      </c>
    </row>
    <row r="4" spans="1:8" x14ac:dyDescent="0.3">
      <c r="A4" t="s">
        <v>122</v>
      </c>
    </row>
    <row r="5" spans="1:8" x14ac:dyDescent="0.3">
      <c r="A5" t="s">
        <v>123</v>
      </c>
    </row>
    <row r="6" spans="1:8" x14ac:dyDescent="0.3">
      <c r="A6" s="1" t="s">
        <v>114</v>
      </c>
    </row>
    <row r="7" spans="1:8" ht="15" thickBot="1" x14ac:dyDescent="0.35"/>
    <row r="8" spans="1:8" ht="28.95" customHeight="1" thickBot="1" x14ac:dyDescent="0.35">
      <c r="B8" s="1" t="s">
        <v>28</v>
      </c>
      <c r="C8" s="185" t="s">
        <v>33</v>
      </c>
      <c r="D8" s="186"/>
      <c r="E8" s="186"/>
      <c r="F8" s="186"/>
      <c r="G8" s="187"/>
      <c r="H8" s="166" t="s">
        <v>38</v>
      </c>
    </row>
    <row r="9" spans="1:8" x14ac:dyDescent="0.3">
      <c r="B9" s="1" t="s">
        <v>29</v>
      </c>
      <c r="C9" s="1" t="s">
        <v>34</v>
      </c>
      <c r="D9" s="1" t="s">
        <v>36</v>
      </c>
      <c r="E9" s="1" t="s">
        <v>4</v>
      </c>
      <c r="F9" s="1" t="s">
        <v>5</v>
      </c>
      <c r="G9" s="1" t="s">
        <v>6</v>
      </c>
      <c r="H9" s="167" t="s">
        <v>39</v>
      </c>
    </row>
    <row r="10" spans="1:8" x14ac:dyDescent="0.3">
      <c r="B10" s="1" t="s">
        <v>30</v>
      </c>
      <c r="C10" t="s">
        <v>35</v>
      </c>
      <c r="D10" t="s">
        <v>35</v>
      </c>
      <c r="E10" t="s">
        <v>35</v>
      </c>
      <c r="F10" t="s">
        <v>35</v>
      </c>
      <c r="G10" t="s">
        <v>35</v>
      </c>
      <c r="H10" t="s">
        <v>35</v>
      </c>
    </row>
    <row r="11" spans="1:8" x14ac:dyDescent="0.3">
      <c r="B11" s="55" t="s">
        <v>7</v>
      </c>
      <c r="C11" s="157" t="s">
        <v>8</v>
      </c>
      <c r="D11" s="157" t="s">
        <v>8</v>
      </c>
      <c r="E11" s="157" t="s">
        <v>8</v>
      </c>
      <c r="F11" s="157" t="s">
        <v>8</v>
      </c>
      <c r="G11" s="157" t="s">
        <v>8</v>
      </c>
      <c r="H11" s="157" t="s">
        <v>8</v>
      </c>
    </row>
    <row r="12" spans="1:8" x14ac:dyDescent="0.3">
      <c r="B12" s="55" t="s">
        <v>32</v>
      </c>
      <c r="C12" s="168">
        <v>1.97</v>
      </c>
      <c r="D12" s="168">
        <v>1.8</v>
      </c>
      <c r="E12" s="159">
        <v>1.97</v>
      </c>
      <c r="F12" s="159">
        <v>1.39</v>
      </c>
      <c r="G12" s="168">
        <v>4.57</v>
      </c>
      <c r="H12" s="159">
        <v>4.2699999999999996</v>
      </c>
    </row>
    <row r="13" spans="1:8" x14ac:dyDescent="0.3">
      <c r="B13" s="55" t="s">
        <v>124</v>
      </c>
      <c r="C13" s="159">
        <v>4.26</v>
      </c>
      <c r="D13" s="159">
        <v>4.26</v>
      </c>
      <c r="E13" s="168">
        <v>1.46</v>
      </c>
      <c r="F13" s="168">
        <v>1.3240000000000001</v>
      </c>
      <c r="G13" s="159">
        <v>5.03</v>
      </c>
      <c r="H13" s="168">
        <v>4.1100000000000003</v>
      </c>
    </row>
    <row r="15" spans="1:8" hidden="1" x14ac:dyDescent="0.3">
      <c r="B15" s="150" t="s">
        <v>107</v>
      </c>
    </row>
    <row r="16" spans="1:8" x14ac:dyDescent="0.3">
      <c r="B16" s="158" t="s">
        <v>82</v>
      </c>
    </row>
    <row r="17" spans="2:8" ht="86.25" customHeight="1" x14ac:dyDescent="0.3">
      <c r="B17" s="182" t="s">
        <v>108</v>
      </c>
      <c r="C17" s="182"/>
      <c r="D17" s="182"/>
      <c r="E17" s="182"/>
      <c r="F17" s="182"/>
      <c r="G17" s="182"/>
      <c r="H17" s="182"/>
    </row>
    <row r="21" spans="2:8" ht="29.4" thickBot="1" x14ac:dyDescent="0.35">
      <c r="B21" s="151" t="s">
        <v>83</v>
      </c>
      <c r="C21" s="188" t="s">
        <v>84</v>
      </c>
      <c r="D21" s="189"/>
      <c r="E21" s="189"/>
      <c r="F21" s="189"/>
      <c r="G21" s="189"/>
      <c r="H21" s="54" t="s">
        <v>86</v>
      </c>
    </row>
    <row r="22" spans="2:8" x14ac:dyDescent="0.3">
      <c r="B22" s="79"/>
      <c r="C22" s="56" t="s">
        <v>34</v>
      </c>
      <c r="D22" s="57" t="s">
        <v>36</v>
      </c>
      <c r="E22" s="57" t="s">
        <v>4</v>
      </c>
      <c r="F22" s="57" t="s">
        <v>5</v>
      </c>
      <c r="G22" s="58" t="s">
        <v>6</v>
      </c>
      <c r="H22" s="60" t="s">
        <v>39</v>
      </c>
    </row>
    <row r="23" spans="2:8" x14ac:dyDescent="0.3">
      <c r="B23" s="55" t="s">
        <v>87</v>
      </c>
      <c r="C23" s="80">
        <v>145000</v>
      </c>
      <c r="D23" s="81">
        <v>56000</v>
      </c>
      <c r="E23" s="81">
        <v>35000</v>
      </c>
      <c r="F23" s="81">
        <v>569000</v>
      </c>
      <c r="G23" s="82">
        <v>23800</v>
      </c>
      <c r="H23" s="84">
        <v>20000</v>
      </c>
    </row>
    <row r="24" spans="2:8" x14ac:dyDescent="0.3">
      <c r="B24" s="85" t="s">
        <v>32</v>
      </c>
      <c r="C24" s="133">
        <f>C12*C23</f>
        <v>285650</v>
      </c>
      <c r="D24" s="133">
        <f t="shared" ref="D24:H24" si="0">D12*D23</f>
        <v>100800</v>
      </c>
      <c r="E24" s="86">
        <f t="shared" si="0"/>
        <v>68950</v>
      </c>
      <c r="F24" s="86">
        <f t="shared" si="0"/>
        <v>790910</v>
      </c>
      <c r="G24" s="133">
        <f t="shared" si="0"/>
        <v>108766</v>
      </c>
      <c r="H24" s="160">
        <f t="shared" si="0"/>
        <v>85399.999999999985</v>
      </c>
    </row>
    <row r="25" spans="2:8" x14ac:dyDescent="0.3">
      <c r="B25" s="96" t="s">
        <v>124</v>
      </c>
      <c r="C25" s="161">
        <f>C13*C23</f>
        <v>617700</v>
      </c>
      <c r="D25" s="161">
        <f t="shared" ref="D25:H25" si="1">D13*D23</f>
        <v>238560</v>
      </c>
      <c r="E25" s="169">
        <f t="shared" si="1"/>
        <v>51100</v>
      </c>
      <c r="F25" s="169">
        <f t="shared" si="1"/>
        <v>753356</v>
      </c>
      <c r="G25" s="161">
        <f t="shared" si="1"/>
        <v>119714</v>
      </c>
      <c r="H25" s="170">
        <f t="shared" si="1"/>
        <v>82200</v>
      </c>
    </row>
    <row r="28" spans="2:8" x14ac:dyDescent="0.3">
      <c r="B28" s="1"/>
    </row>
    <row r="29" spans="2:8" x14ac:dyDescent="0.3">
      <c r="B29" s="146"/>
    </row>
    <row r="30" spans="2:8" x14ac:dyDescent="0.3">
      <c r="B30" s="147"/>
    </row>
    <row r="31" spans="2:8" x14ac:dyDescent="0.3">
      <c r="B31" s="146"/>
    </row>
  </sheetData>
  <mergeCells count="3">
    <mergeCell ref="C8:G8"/>
    <mergeCell ref="B17:H17"/>
    <mergeCell ref="C21:G21"/>
  </mergeCells>
  <conditionalFormatting sqref="C24:H25">
    <cfRule type="cellIs" dxfId="41" priority="1" operator="equal">
      <formula>#REF!</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7B4E3-985C-4320-BBF0-38E2153A0FA1}">
  <dimension ref="A1:I17"/>
  <sheetViews>
    <sheetView workbookViewId="0">
      <selection activeCell="B17" sqref="B17:I17"/>
    </sheetView>
  </sheetViews>
  <sheetFormatPr defaultRowHeight="14.4" x14ac:dyDescent="0.3"/>
  <cols>
    <col min="1" max="1" width="18.109375" customWidth="1"/>
    <col min="2" max="2" width="37" customWidth="1"/>
    <col min="3" max="3" width="21" customWidth="1"/>
    <col min="4" max="4" width="17.5546875" customWidth="1"/>
    <col min="5" max="5" width="15.44140625" customWidth="1"/>
    <col min="6" max="6" width="16.5546875" customWidth="1"/>
    <col min="7" max="7" width="12.77734375" customWidth="1"/>
    <col min="8" max="8" width="14" customWidth="1"/>
    <col min="9" max="9" width="43.109375" customWidth="1"/>
  </cols>
  <sheetData>
    <row r="1" spans="1:9" x14ac:dyDescent="0.3">
      <c r="A1" t="s">
        <v>0</v>
      </c>
    </row>
    <row r="2" spans="1:9" x14ac:dyDescent="0.3">
      <c r="A2" t="s">
        <v>27</v>
      </c>
    </row>
    <row r="3" spans="1:9" x14ac:dyDescent="0.3">
      <c r="A3" t="s">
        <v>1</v>
      </c>
    </row>
    <row r="4" spans="1:9" x14ac:dyDescent="0.3">
      <c r="A4" t="s">
        <v>2</v>
      </c>
    </row>
    <row r="5" spans="1:9" x14ac:dyDescent="0.3">
      <c r="A5" t="s">
        <v>3</v>
      </c>
    </row>
    <row r="7" spans="1:9" ht="15" thickBot="1" x14ac:dyDescent="0.35"/>
    <row r="8" spans="1:9" ht="15" thickBot="1" x14ac:dyDescent="0.35">
      <c r="B8" s="1" t="s">
        <v>28</v>
      </c>
      <c r="C8" s="185" t="s">
        <v>33</v>
      </c>
      <c r="D8" s="186"/>
      <c r="E8" s="186"/>
      <c r="F8" s="186"/>
      <c r="G8" s="187"/>
      <c r="H8" s="190" t="s">
        <v>38</v>
      </c>
      <c r="I8" s="191"/>
    </row>
    <row r="9" spans="1:9" x14ac:dyDescent="0.3">
      <c r="B9" s="1" t="s">
        <v>29</v>
      </c>
      <c r="C9" s="1" t="s">
        <v>34</v>
      </c>
      <c r="D9" s="1" t="s">
        <v>36</v>
      </c>
      <c r="E9" s="1" t="s">
        <v>37</v>
      </c>
      <c r="F9" s="1" t="s">
        <v>5</v>
      </c>
      <c r="G9" s="1" t="s">
        <v>6</v>
      </c>
      <c r="H9" s="1" t="s">
        <v>39</v>
      </c>
      <c r="I9" s="1" t="s">
        <v>4</v>
      </c>
    </row>
    <row r="10" spans="1:9" x14ac:dyDescent="0.3">
      <c r="B10" s="1" t="s">
        <v>30</v>
      </c>
      <c r="C10" t="s">
        <v>35</v>
      </c>
      <c r="D10" t="s">
        <v>35</v>
      </c>
      <c r="E10" t="s">
        <v>35</v>
      </c>
      <c r="F10" t="s">
        <v>35</v>
      </c>
      <c r="G10" t="s">
        <v>35</v>
      </c>
      <c r="H10" t="s">
        <v>35</v>
      </c>
      <c r="I10" t="s">
        <v>35</v>
      </c>
    </row>
    <row r="11" spans="1:9" x14ac:dyDescent="0.3">
      <c r="B11" s="1" t="s">
        <v>7</v>
      </c>
      <c r="C11" t="s">
        <v>8</v>
      </c>
      <c r="D11" t="s">
        <v>8</v>
      </c>
      <c r="E11" t="s">
        <v>8</v>
      </c>
      <c r="F11" t="s">
        <v>8</v>
      </c>
      <c r="G11" t="s">
        <v>8</v>
      </c>
      <c r="H11" t="s">
        <v>8</v>
      </c>
      <c r="I11" t="s">
        <v>8</v>
      </c>
    </row>
    <row r="12" spans="1:9" x14ac:dyDescent="0.3">
      <c r="B12" s="1" t="s">
        <v>31</v>
      </c>
      <c r="C12" s="9">
        <v>0</v>
      </c>
      <c r="D12" s="9">
        <v>0</v>
      </c>
      <c r="E12" s="9">
        <v>0</v>
      </c>
      <c r="F12" s="9">
        <v>1.06</v>
      </c>
      <c r="G12" s="9">
        <v>0</v>
      </c>
      <c r="H12" s="9">
        <v>0</v>
      </c>
      <c r="I12" s="10">
        <v>1.0900000000000001</v>
      </c>
    </row>
    <row r="13" spans="1:9" x14ac:dyDescent="0.3">
      <c r="B13" s="1" t="s">
        <v>32</v>
      </c>
      <c r="C13" s="10">
        <v>1.1100000000000001</v>
      </c>
      <c r="D13" s="10">
        <v>1.03</v>
      </c>
      <c r="E13" s="10">
        <v>4.7</v>
      </c>
      <c r="F13" s="10">
        <v>0.79</v>
      </c>
      <c r="G13" s="10">
        <v>3.97</v>
      </c>
      <c r="H13" s="10">
        <v>3.97</v>
      </c>
      <c r="I13" s="9">
        <v>1.1499999999999999</v>
      </c>
    </row>
    <row r="14" spans="1:9" x14ac:dyDescent="0.3">
      <c r="I14" s="9"/>
    </row>
    <row r="15" spans="1:9" x14ac:dyDescent="0.3">
      <c r="B15" s="150" t="s">
        <v>107</v>
      </c>
      <c r="I15" s="9"/>
    </row>
    <row r="17" spans="2:9" ht="118.8" customHeight="1" x14ac:dyDescent="0.3">
      <c r="B17" s="182" t="s">
        <v>108</v>
      </c>
      <c r="C17" s="182"/>
      <c r="D17" s="182"/>
      <c r="E17" s="182"/>
      <c r="F17" s="182"/>
      <c r="G17" s="182"/>
      <c r="H17" s="182"/>
      <c r="I17" s="182"/>
    </row>
  </sheetData>
  <mergeCells count="3">
    <mergeCell ref="C8:G8"/>
    <mergeCell ref="H8:I8"/>
    <mergeCell ref="B17:I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25E14-77F3-4E5E-8472-AEFF63A49847}">
  <sheetPr>
    <pageSetUpPr fitToPage="1"/>
  </sheetPr>
  <dimension ref="A1:H35"/>
  <sheetViews>
    <sheetView topLeftCell="A16" workbookViewId="0">
      <selection activeCell="A20" sqref="A20:H27"/>
    </sheetView>
  </sheetViews>
  <sheetFormatPr defaultRowHeight="14.4" x14ac:dyDescent="0.3"/>
  <cols>
    <col min="1" max="1" width="33.109375" customWidth="1"/>
    <col min="2" max="8" width="15.6640625" customWidth="1"/>
    <col min="9" max="9" width="12.33203125" customWidth="1"/>
    <col min="10" max="10" width="13.88671875" customWidth="1"/>
  </cols>
  <sheetData>
    <row r="1" spans="1:8" ht="18" x14ac:dyDescent="0.35">
      <c r="A1" s="17" t="s">
        <v>43</v>
      </c>
    </row>
    <row r="2" spans="1:8" ht="15.6" x14ac:dyDescent="0.3">
      <c r="A2" s="122" t="s">
        <v>97</v>
      </c>
      <c r="B2" s="18" t="s">
        <v>109</v>
      </c>
      <c r="C2" s="19"/>
    </row>
    <row r="3" spans="1:8" ht="15.6" x14ac:dyDescent="0.3">
      <c r="A3" s="122" t="s">
        <v>98</v>
      </c>
      <c r="B3" s="18" t="s">
        <v>110</v>
      </c>
      <c r="C3" s="19"/>
    </row>
    <row r="4" spans="1:8" ht="15.6" x14ac:dyDescent="0.3">
      <c r="A4" s="122" t="s">
        <v>99</v>
      </c>
      <c r="B4" s="18" t="s">
        <v>111</v>
      </c>
      <c r="C4" s="19"/>
    </row>
    <row r="5" spans="1:8" ht="15.6" x14ac:dyDescent="0.3">
      <c r="A5" s="122" t="s">
        <v>100</v>
      </c>
      <c r="B5" s="18" t="s">
        <v>112</v>
      </c>
      <c r="C5" s="19"/>
    </row>
    <row r="6" spans="1:8" ht="15.6" x14ac:dyDescent="0.3">
      <c r="A6" s="19" t="s">
        <v>44</v>
      </c>
      <c r="B6" s="19"/>
    </row>
    <row r="7" spans="1:8" ht="29.4" thickBot="1" x14ac:dyDescent="0.35">
      <c r="A7" s="52"/>
      <c r="B7" s="188" t="s">
        <v>77</v>
      </c>
      <c r="C7" s="189"/>
      <c r="D7" s="189"/>
      <c r="E7" s="189"/>
      <c r="F7" s="189"/>
      <c r="G7" s="53" t="s">
        <v>78</v>
      </c>
      <c r="H7" s="54" t="s">
        <v>79</v>
      </c>
    </row>
    <row r="8" spans="1:8" ht="28.8" x14ac:dyDescent="0.3">
      <c r="A8" s="55" t="s">
        <v>61</v>
      </c>
      <c r="B8" s="56" t="s">
        <v>34</v>
      </c>
      <c r="C8" s="57" t="s">
        <v>36</v>
      </c>
      <c r="D8" s="57" t="s">
        <v>37</v>
      </c>
      <c r="E8" s="57" t="s">
        <v>5</v>
      </c>
      <c r="F8" s="58" t="s">
        <v>6</v>
      </c>
      <c r="G8" s="59" t="s">
        <v>4</v>
      </c>
      <c r="H8" s="60" t="s">
        <v>39</v>
      </c>
    </row>
    <row r="9" spans="1:8" ht="30" customHeight="1" x14ac:dyDescent="0.3">
      <c r="A9" s="123" t="s">
        <v>69</v>
      </c>
      <c r="B9" s="69">
        <v>0.73529999999999995</v>
      </c>
      <c r="C9" s="70">
        <v>0.66</v>
      </c>
      <c r="D9" s="70">
        <v>3.15</v>
      </c>
      <c r="E9" s="70">
        <v>0.53</v>
      </c>
      <c r="F9" s="124">
        <v>2.76</v>
      </c>
      <c r="G9" s="68">
        <v>0.97</v>
      </c>
      <c r="H9" s="66">
        <v>2.9</v>
      </c>
    </row>
    <row r="10" spans="1:8" ht="30" customHeight="1" x14ac:dyDescent="0.3">
      <c r="A10" s="67" t="s">
        <v>101</v>
      </c>
      <c r="B10" s="62">
        <v>4.3099999999999996</v>
      </c>
      <c r="C10" s="63">
        <v>4.43</v>
      </c>
      <c r="D10" s="63">
        <v>4.53</v>
      </c>
      <c r="E10" s="63">
        <v>4.38</v>
      </c>
      <c r="F10" s="64">
        <v>4.38</v>
      </c>
      <c r="G10" s="65">
        <v>4.38</v>
      </c>
      <c r="H10" s="66">
        <v>4.58</v>
      </c>
    </row>
    <row r="11" spans="1:8" ht="30" customHeight="1" x14ac:dyDescent="0.3">
      <c r="A11" s="67" t="s">
        <v>72</v>
      </c>
      <c r="B11" s="62" t="s">
        <v>8</v>
      </c>
      <c r="C11" s="63" t="s">
        <v>8</v>
      </c>
      <c r="D11" s="63" t="s">
        <v>8</v>
      </c>
      <c r="E11" s="63" t="s">
        <v>8</v>
      </c>
      <c r="F11" s="64" t="s">
        <v>8</v>
      </c>
      <c r="G11" s="65" t="s">
        <v>8</v>
      </c>
      <c r="H11" s="66" t="s">
        <v>8</v>
      </c>
    </row>
    <row r="12" spans="1:8" ht="30" customHeight="1" x14ac:dyDescent="0.3">
      <c r="A12" s="67" t="s">
        <v>102</v>
      </c>
      <c r="B12" s="62">
        <v>1.24</v>
      </c>
      <c r="C12" s="63">
        <v>0.81</v>
      </c>
      <c r="D12" s="63">
        <v>3.49</v>
      </c>
      <c r="E12" s="63">
        <v>0.65</v>
      </c>
      <c r="F12" s="64">
        <v>3.5</v>
      </c>
      <c r="G12" s="65">
        <v>3.38</v>
      </c>
      <c r="H12" s="66">
        <v>3.5</v>
      </c>
    </row>
    <row r="13" spans="1:8" ht="30" customHeight="1" x14ac:dyDescent="0.3">
      <c r="A13" s="125" t="s">
        <v>68</v>
      </c>
      <c r="B13" s="72">
        <v>1.165</v>
      </c>
      <c r="C13" s="73">
        <v>0.998</v>
      </c>
      <c r="D13" s="73">
        <v>6.96</v>
      </c>
      <c r="E13" s="73">
        <v>0.84699999999999998</v>
      </c>
      <c r="F13" s="126">
        <v>3.2850000000000001</v>
      </c>
      <c r="G13" s="75">
        <v>1.038</v>
      </c>
      <c r="H13" s="76">
        <v>2.7749999999999999</v>
      </c>
    </row>
    <row r="15" spans="1:8" x14ac:dyDescent="0.3">
      <c r="A15" s="77" t="s">
        <v>82</v>
      </c>
    </row>
    <row r="17" spans="1:8" ht="79.5" customHeight="1" x14ac:dyDescent="0.3">
      <c r="A17" s="192" t="s">
        <v>89</v>
      </c>
      <c r="B17" s="192"/>
      <c r="C17" s="192"/>
      <c r="D17" s="192"/>
      <c r="E17" s="192"/>
      <c r="F17" s="192"/>
      <c r="G17" s="192"/>
      <c r="H17" s="192"/>
    </row>
    <row r="20" spans="1:8" ht="29.4" thickBot="1" x14ac:dyDescent="0.35">
      <c r="A20" s="78" t="s">
        <v>83</v>
      </c>
      <c r="B20" s="188" t="s">
        <v>84</v>
      </c>
      <c r="C20" s="189"/>
      <c r="D20" s="189"/>
      <c r="E20" s="189"/>
      <c r="F20" s="189"/>
      <c r="G20" s="53" t="s">
        <v>85</v>
      </c>
      <c r="H20" s="54" t="s">
        <v>86</v>
      </c>
    </row>
    <row r="21" spans="1:8" ht="28.8" x14ac:dyDescent="0.3">
      <c r="A21" s="79"/>
      <c r="B21" s="127" t="s">
        <v>34</v>
      </c>
      <c r="C21" s="128" t="s">
        <v>36</v>
      </c>
      <c r="D21" s="128" t="s">
        <v>37</v>
      </c>
      <c r="E21" s="128" t="s">
        <v>5</v>
      </c>
      <c r="F21" s="129" t="s">
        <v>6</v>
      </c>
      <c r="G21" s="130" t="s">
        <v>4</v>
      </c>
      <c r="H21" s="131" t="s">
        <v>39</v>
      </c>
    </row>
    <row r="22" spans="1:8" x14ac:dyDescent="0.3">
      <c r="A22" s="55" t="s">
        <v>87</v>
      </c>
      <c r="B22" s="80">
        <f>55000+52000</f>
        <v>107000</v>
      </c>
      <c r="C22" s="81">
        <v>66000</v>
      </c>
      <c r="D22" s="81">
        <v>6000</v>
      </c>
      <c r="E22" s="81">
        <v>128000</v>
      </c>
      <c r="F22" s="82">
        <v>10500</v>
      </c>
      <c r="G22" s="83">
        <v>18000</v>
      </c>
      <c r="H22" s="84">
        <v>23000</v>
      </c>
    </row>
    <row r="23" spans="1:8" x14ac:dyDescent="0.3">
      <c r="A23" s="132" t="s">
        <v>69</v>
      </c>
      <c r="B23" s="133">
        <f>$B$22*B9</f>
        <v>78677.099999999991</v>
      </c>
      <c r="C23" s="134">
        <f>$C$22*C9</f>
        <v>43560</v>
      </c>
      <c r="D23" s="134">
        <f>$D$22*D9</f>
        <v>18900</v>
      </c>
      <c r="E23" s="134">
        <f>$E$22*E9</f>
        <v>67840</v>
      </c>
      <c r="F23" s="135">
        <f>$F$22*F9</f>
        <v>28979.999999999996</v>
      </c>
      <c r="G23" s="89">
        <f>$G$22*G9</f>
        <v>17460</v>
      </c>
      <c r="H23" s="90">
        <f>$H$22*H9</f>
        <v>66700</v>
      </c>
    </row>
    <row r="24" spans="1:8" x14ac:dyDescent="0.3">
      <c r="A24" s="85" t="s">
        <v>101</v>
      </c>
      <c r="B24" s="86">
        <f>$B$22*B10</f>
        <v>461169.99999999994</v>
      </c>
      <c r="C24" s="87">
        <f>$C$22*C10</f>
        <v>292380</v>
      </c>
      <c r="D24" s="87">
        <f>$D$22*D10</f>
        <v>27180</v>
      </c>
      <c r="E24" s="87">
        <f>$E$22*E10</f>
        <v>560640</v>
      </c>
      <c r="F24" s="88">
        <f>$F$22*F10</f>
        <v>45990</v>
      </c>
      <c r="G24" s="136">
        <f>$G$22*G10</f>
        <v>78840</v>
      </c>
      <c r="H24" s="90">
        <f>$H$22*H10</f>
        <v>105340</v>
      </c>
    </row>
    <row r="25" spans="1:8" x14ac:dyDescent="0.3">
      <c r="A25" s="85" t="s">
        <v>72</v>
      </c>
      <c r="B25" s="86" t="s">
        <v>8</v>
      </c>
      <c r="C25" s="87" t="s">
        <v>8</v>
      </c>
      <c r="D25" s="87" t="s">
        <v>8</v>
      </c>
      <c r="E25" s="87" t="s">
        <v>8</v>
      </c>
      <c r="F25" s="88" t="s">
        <v>8</v>
      </c>
      <c r="G25" s="136" t="s">
        <v>8</v>
      </c>
      <c r="H25" s="90" t="s">
        <v>8</v>
      </c>
    </row>
    <row r="26" spans="1:8" x14ac:dyDescent="0.3">
      <c r="A26" s="85" t="s">
        <v>102</v>
      </c>
      <c r="B26" s="137">
        <f>$B$22*B12</f>
        <v>132680</v>
      </c>
      <c r="C26" s="138">
        <f>$C$22*C12</f>
        <v>53460</v>
      </c>
      <c r="D26" s="138">
        <f>$D$22*D12</f>
        <v>20940</v>
      </c>
      <c r="E26" s="138">
        <f>$E$22*E12</f>
        <v>83200</v>
      </c>
      <c r="F26" s="93">
        <f>$F$22*F12</f>
        <v>36750</v>
      </c>
      <c r="G26" s="94">
        <f>$G$22*G12</f>
        <v>60840</v>
      </c>
      <c r="H26" s="95">
        <f>$H$22*H12</f>
        <v>80500</v>
      </c>
    </row>
    <row r="27" spans="1:8" x14ac:dyDescent="0.3">
      <c r="A27" s="139" t="s">
        <v>68</v>
      </c>
      <c r="B27" s="97">
        <f>$B$22*B13</f>
        <v>124655</v>
      </c>
      <c r="C27" s="98">
        <f>$C$22*C13</f>
        <v>65868</v>
      </c>
      <c r="D27" s="98">
        <f>$D$22*D13</f>
        <v>41760</v>
      </c>
      <c r="E27" s="98">
        <f>$E$22*E13</f>
        <v>108416</v>
      </c>
      <c r="F27" s="140">
        <f>$F$22*F13</f>
        <v>34492.5</v>
      </c>
      <c r="G27" s="100">
        <f>$G$22*G13</f>
        <v>18684</v>
      </c>
      <c r="H27" s="101">
        <f>$H$22*H13</f>
        <v>63825</v>
      </c>
    </row>
    <row r="28" spans="1:8" s="102" customFormat="1" ht="16.5" customHeight="1" x14ac:dyDescent="0.25">
      <c r="B28" s="102">
        <f t="shared" ref="B28:H28" si="0">MIN(B23:B27)</f>
        <v>78677.099999999991</v>
      </c>
      <c r="C28" s="102">
        <f t="shared" si="0"/>
        <v>43560</v>
      </c>
      <c r="D28" s="102">
        <f t="shared" si="0"/>
        <v>18900</v>
      </c>
      <c r="E28" s="102">
        <f t="shared" si="0"/>
        <v>67840</v>
      </c>
      <c r="F28" s="102">
        <f t="shared" si="0"/>
        <v>28979.999999999996</v>
      </c>
      <c r="G28" s="102">
        <f t="shared" si="0"/>
        <v>17460</v>
      </c>
      <c r="H28" s="102">
        <f t="shared" si="0"/>
        <v>63825</v>
      </c>
    </row>
    <row r="30" spans="1:8" x14ac:dyDescent="0.3">
      <c r="A30" s="1" t="s">
        <v>90</v>
      </c>
    </row>
    <row r="31" spans="1:8" ht="43.8" thickBot="1" x14ac:dyDescent="0.35">
      <c r="A31" s="103" t="s">
        <v>103</v>
      </c>
      <c r="B31" s="188" t="s">
        <v>84</v>
      </c>
      <c r="C31" s="189"/>
      <c r="D31" s="189"/>
      <c r="E31" s="189"/>
      <c r="F31" s="189"/>
      <c r="G31" s="53" t="s">
        <v>85</v>
      </c>
      <c r="H31" s="54" t="s">
        <v>86</v>
      </c>
    </row>
    <row r="32" spans="1:8" ht="28.8" x14ac:dyDescent="0.3">
      <c r="A32" s="104"/>
      <c r="B32" s="56" t="s">
        <v>34</v>
      </c>
      <c r="C32" s="57" t="s">
        <v>36</v>
      </c>
      <c r="D32" s="57" t="s">
        <v>37</v>
      </c>
      <c r="E32" s="57" t="s">
        <v>5</v>
      </c>
      <c r="F32" s="58" t="s">
        <v>6</v>
      </c>
      <c r="G32" s="59" t="s">
        <v>4</v>
      </c>
      <c r="H32" s="60" t="s">
        <v>39</v>
      </c>
    </row>
    <row r="33" spans="1:8" x14ac:dyDescent="0.3">
      <c r="A33" s="105" t="s">
        <v>104</v>
      </c>
      <c r="B33" s="141">
        <v>1.17</v>
      </c>
      <c r="C33" s="142">
        <v>0.74</v>
      </c>
      <c r="D33" s="142">
        <v>3.19</v>
      </c>
      <c r="E33" s="142">
        <v>0.61</v>
      </c>
      <c r="F33" s="143">
        <v>2.8650000000000002</v>
      </c>
      <c r="G33" s="144">
        <v>1.05</v>
      </c>
      <c r="H33" s="145">
        <v>2.9750000000000001</v>
      </c>
    </row>
    <row r="34" spans="1:8" x14ac:dyDescent="0.3">
      <c r="A34" s="110" t="s">
        <v>105</v>
      </c>
      <c r="B34" s="111">
        <f t="shared" ref="B34:G34" si="1">B9-B33</f>
        <v>-0.43469999999999998</v>
      </c>
      <c r="C34" s="111">
        <f t="shared" si="1"/>
        <v>-7.999999999999996E-2</v>
      </c>
      <c r="D34" s="111">
        <f t="shared" si="1"/>
        <v>-4.0000000000000036E-2</v>
      </c>
      <c r="E34" s="111">
        <f t="shared" si="1"/>
        <v>-7.999999999999996E-2</v>
      </c>
      <c r="F34" s="112">
        <f t="shared" si="1"/>
        <v>-0.10500000000000043</v>
      </c>
      <c r="G34" s="113">
        <f t="shared" si="1"/>
        <v>-8.0000000000000071E-2</v>
      </c>
      <c r="H34" s="114">
        <f>H13-H33</f>
        <v>-0.20000000000000018</v>
      </c>
    </row>
    <row r="35" spans="1:8" s="5" customFormat="1" x14ac:dyDescent="0.3">
      <c r="A35" s="115" t="s">
        <v>106</v>
      </c>
      <c r="B35" s="117">
        <f t="shared" ref="B35:H35" si="2">B34/B33</f>
        <v>-0.37153846153846154</v>
      </c>
      <c r="C35" s="117">
        <f t="shared" si="2"/>
        <v>-0.10810810810810806</v>
      </c>
      <c r="D35" s="117">
        <f t="shared" si="2"/>
        <v>-1.2539184952978068E-2</v>
      </c>
      <c r="E35" s="117">
        <f t="shared" si="2"/>
        <v>-0.13114754098360648</v>
      </c>
      <c r="F35" s="118">
        <f t="shared" si="2"/>
        <v>-3.6649214659686007E-2</v>
      </c>
      <c r="G35" s="119">
        <f t="shared" si="2"/>
        <v>-7.6190476190476253E-2</v>
      </c>
      <c r="H35" s="120">
        <f t="shared" si="2"/>
        <v>-6.7226890756302574E-2</v>
      </c>
    </row>
  </sheetData>
  <mergeCells count="4">
    <mergeCell ref="B7:F7"/>
    <mergeCell ref="A17:H17"/>
    <mergeCell ref="B20:F20"/>
    <mergeCell ref="B31:F31"/>
  </mergeCells>
  <conditionalFormatting sqref="B9:B13 B23:B27">
    <cfRule type="cellIs" dxfId="40" priority="15" operator="equal">
      <formula>#REF!</formula>
    </cfRule>
  </conditionalFormatting>
  <conditionalFormatting sqref="C9:C13 C23:C27">
    <cfRule type="cellIs" dxfId="39" priority="16" operator="equal">
      <formula>#REF!</formula>
    </cfRule>
  </conditionalFormatting>
  <conditionalFormatting sqref="D9:D13 D23:D27">
    <cfRule type="cellIs" dxfId="38" priority="17" operator="equal">
      <formula>#REF!</formula>
    </cfRule>
  </conditionalFormatting>
  <conditionalFormatting sqref="E9:E13 E23:E27">
    <cfRule type="cellIs" dxfId="37" priority="18" operator="equal">
      <formula>#REF!</formula>
    </cfRule>
  </conditionalFormatting>
  <conditionalFormatting sqref="F9:F13 F23:F27">
    <cfRule type="cellIs" dxfId="36" priority="19" operator="equal">
      <formula>#REF!</formula>
    </cfRule>
  </conditionalFormatting>
  <conditionalFormatting sqref="G9:G13 G23:G27">
    <cfRule type="cellIs" dxfId="35" priority="20" operator="equal">
      <formula>#REF!</formula>
    </cfRule>
  </conditionalFormatting>
  <conditionalFormatting sqref="H9:H13 H23:H27">
    <cfRule type="cellIs" dxfId="34" priority="21" operator="equal">
      <formula>#REF!</formula>
    </cfRule>
  </conditionalFormatting>
  <conditionalFormatting sqref="C34">
    <cfRule type="cellIs" dxfId="33" priority="8" operator="equal">
      <formula>#REF!</formula>
    </cfRule>
  </conditionalFormatting>
  <conditionalFormatting sqref="D34">
    <cfRule type="cellIs" dxfId="32" priority="9" operator="equal">
      <formula>#REF!</formula>
    </cfRule>
  </conditionalFormatting>
  <conditionalFormatting sqref="E34">
    <cfRule type="cellIs" dxfId="31" priority="10" operator="equal">
      <formula>#REF!</formula>
    </cfRule>
  </conditionalFormatting>
  <conditionalFormatting sqref="F34">
    <cfRule type="cellIs" dxfId="30" priority="11" operator="equal">
      <formula>#REF!</formula>
    </cfRule>
  </conditionalFormatting>
  <conditionalFormatting sqref="G34">
    <cfRule type="cellIs" dxfId="29" priority="12" operator="equal">
      <formula>#REF!</formula>
    </cfRule>
  </conditionalFormatting>
  <conditionalFormatting sqref="H34">
    <cfRule type="cellIs" dxfId="28" priority="13" operator="equal">
      <formula>#REF!</formula>
    </cfRule>
  </conditionalFormatting>
  <conditionalFormatting sqref="B34">
    <cfRule type="cellIs" dxfId="27" priority="14" operator="equal">
      <formula>#REF!</formula>
    </cfRule>
  </conditionalFormatting>
  <conditionalFormatting sqref="B33">
    <cfRule type="cellIs" dxfId="26" priority="1" operator="equal">
      <formula>#REF!</formula>
    </cfRule>
  </conditionalFormatting>
  <conditionalFormatting sqref="C33">
    <cfRule type="cellIs" dxfId="25" priority="2" operator="equal">
      <formula>#REF!</formula>
    </cfRule>
  </conditionalFormatting>
  <conditionalFormatting sqref="D33">
    <cfRule type="cellIs" dxfId="24" priority="3" operator="equal">
      <formula>#REF!</formula>
    </cfRule>
  </conditionalFormatting>
  <conditionalFormatting sqref="E33">
    <cfRule type="cellIs" dxfId="23" priority="4" operator="equal">
      <formula>#REF!</formula>
    </cfRule>
  </conditionalFormatting>
  <conditionalFormatting sqref="F33">
    <cfRule type="cellIs" dxfId="22" priority="5" operator="equal">
      <formula>#REF!</formula>
    </cfRule>
  </conditionalFormatting>
  <conditionalFormatting sqref="G33">
    <cfRule type="cellIs" dxfId="21" priority="6" operator="equal">
      <formula>#REF!</formula>
    </cfRule>
  </conditionalFormatting>
  <conditionalFormatting sqref="H33">
    <cfRule type="cellIs" dxfId="20" priority="7" operator="equal">
      <formula>#REF!</formula>
    </cfRule>
  </conditionalFormatting>
  <pageMargins left="0.7" right="0.7" top="0.75" bottom="0.75" header="0.3" footer="0.3"/>
  <pageSetup scale="7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F8E60-8652-449E-842F-DD49A7401441}">
  <sheetPr>
    <pageSetUpPr fitToPage="1"/>
  </sheetPr>
  <dimension ref="A1:H32"/>
  <sheetViews>
    <sheetView topLeftCell="A17" workbookViewId="0">
      <selection activeCell="D21" sqref="D21"/>
    </sheetView>
  </sheetViews>
  <sheetFormatPr defaultRowHeight="14.4" x14ac:dyDescent="0.3"/>
  <cols>
    <col min="1" max="1" width="33.109375" customWidth="1"/>
    <col min="2" max="8" width="15.6640625" customWidth="1"/>
  </cols>
  <sheetData>
    <row r="1" spans="1:8" ht="18" x14ac:dyDescent="0.35">
      <c r="A1" s="17" t="s">
        <v>43</v>
      </c>
    </row>
    <row r="2" spans="1:8" ht="15.6" x14ac:dyDescent="0.3">
      <c r="A2" s="19" t="s">
        <v>74</v>
      </c>
    </row>
    <row r="3" spans="1:8" ht="15.6" x14ac:dyDescent="0.3">
      <c r="A3" s="19" t="s">
        <v>75</v>
      </c>
    </row>
    <row r="4" spans="1:8" ht="15.6" x14ac:dyDescent="0.3">
      <c r="A4" s="19" t="s">
        <v>76</v>
      </c>
      <c r="B4" s="19"/>
    </row>
    <row r="5" spans="1:8" ht="15.6" x14ac:dyDescent="0.3">
      <c r="A5" s="19" t="s">
        <v>44</v>
      </c>
      <c r="B5" s="19"/>
    </row>
    <row r="6" spans="1:8" ht="29.4" thickBot="1" x14ac:dyDescent="0.35">
      <c r="A6" s="52"/>
      <c r="B6" s="188" t="s">
        <v>77</v>
      </c>
      <c r="C6" s="189"/>
      <c r="D6" s="189"/>
      <c r="E6" s="189"/>
      <c r="F6" s="189"/>
      <c r="G6" s="53" t="s">
        <v>78</v>
      </c>
      <c r="H6" s="54" t="s">
        <v>79</v>
      </c>
    </row>
    <row r="7" spans="1:8" ht="28.8" x14ac:dyDescent="0.3">
      <c r="A7" s="55" t="s">
        <v>61</v>
      </c>
      <c r="B7" s="56" t="s">
        <v>34</v>
      </c>
      <c r="C7" s="57" t="s">
        <v>36</v>
      </c>
      <c r="D7" s="57" t="s">
        <v>37</v>
      </c>
      <c r="E7" s="57" t="s">
        <v>5</v>
      </c>
      <c r="F7" s="58" t="s">
        <v>6</v>
      </c>
      <c r="G7" s="59" t="s">
        <v>4</v>
      </c>
      <c r="H7" s="60" t="s">
        <v>39</v>
      </c>
    </row>
    <row r="8" spans="1:8" ht="30" customHeight="1" x14ac:dyDescent="0.3">
      <c r="A8" s="61" t="s">
        <v>72</v>
      </c>
      <c r="B8" s="62" t="s">
        <v>8</v>
      </c>
      <c r="C8" s="63" t="s">
        <v>8</v>
      </c>
      <c r="D8" s="63" t="s">
        <v>8</v>
      </c>
      <c r="E8" s="63" t="s">
        <v>8</v>
      </c>
      <c r="F8" s="64" t="s">
        <v>8</v>
      </c>
      <c r="G8" s="65" t="s">
        <v>8</v>
      </c>
      <c r="H8" s="66" t="s">
        <v>8</v>
      </c>
    </row>
    <row r="9" spans="1:8" ht="30" customHeight="1" x14ac:dyDescent="0.3">
      <c r="A9" s="67" t="s">
        <v>69</v>
      </c>
      <c r="B9" s="62">
        <v>1.25</v>
      </c>
      <c r="C9" s="63">
        <v>0.79</v>
      </c>
      <c r="D9" s="63">
        <v>3.87</v>
      </c>
      <c r="E9" s="63">
        <v>0.71</v>
      </c>
      <c r="F9" s="64">
        <v>3.17</v>
      </c>
      <c r="G9" s="68">
        <v>1.05</v>
      </c>
      <c r="H9" s="66">
        <v>3.17</v>
      </c>
    </row>
    <row r="10" spans="1:8" ht="30" customHeight="1" x14ac:dyDescent="0.3">
      <c r="A10" s="67" t="s">
        <v>80</v>
      </c>
      <c r="B10" s="69">
        <v>1.17</v>
      </c>
      <c r="C10" s="70">
        <v>0.74</v>
      </c>
      <c r="D10" s="70">
        <v>3.19</v>
      </c>
      <c r="E10" s="70">
        <v>0.61</v>
      </c>
      <c r="F10" s="64">
        <v>3.31</v>
      </c>
      <c r="G10" s="65">
        <v>3.19</v>
      </c>
      <c r="H10" s="66">
        <v>3.31</v>
      </c>
    </row>
    <row r="11" spans="1:8" ht="30" customHeight="1" x14ac:dyDescent="0.3">
      <c r="A11" s="71" t="s">
        <v>81</v>
      </c>
      <c r="B11" s="72">
        <v>1.19</v>
      </c>
      <c r="C11" s="73">
        <v>0.98799999999999999</v>
      </c>
      <c r="D11" s="73">
        <v>5.87</v>
      </c>
      <c r="E11" s="73">
        <v>0.79400000000000004</v>
      </c>
      <c r="F11" s="74">
        <v>2.8650000000000002</v>
      </c>
      <c r="G11" s="75">
        <v>1.17</v>
      </c>
      <c r="H11" s="76">
        <v>2.9750000000000001</v>
      </c>
    </row>
    <row r="13" spans="1:8" x14ac:dyDescent="0.3">
      <c r="A13" s="77" t="s">
        <v>82</v>
      </c>
    </row>
    <row r="16" spans="1:8" ht="29.4" thickBot="1" x14ac:dyDescent="0.35">
      <c r="A16" s="78" t="s">
        <v>83</v>
      </c>
      <c r="B16" s="188" t="s">
        <v>84</v>
      </c>
      <c r="C16" s="189"/>
      <c r="D16" s="189"/>
      <c r="E16" s="189"/>
      <c r="F16" s="189"/>
      <c r="G16" s="53" t="s">
        <v>85</v>
      </c>
      <c r="H16" s="54" t="s">
        <v>86</v>
      </c>
    </row>
    <row r="17" spans="1:8" ht="28.8" x14ac:dyDescent="0.3">
      <c r="A17" s="79"/>
      <c r="B17" s="56" t="s">
        <v>34</v>
      </c>
      <c r="C17" s="57" t="s">
        <v>36</v>
      </c>
      <c r="D17" s="57" t="s">
        <v>37</v>
      </c>
      <c r="E17" s="57" t="s">
        <v>5</v>
      </c>
      <c r="F17" s="58" t="s">
        <v>6</v>
      </c>
      <c r="G17" s="59" t="s">
        <v>4</v>
      </c>
      <c r="H17" s="60" t="s">
        <v>39</v>
      </c>
    </row>
    <row r="18" spans="1:8" x14ac:dyDescent="0.3">
      <c r="A18" s="55" t="s">
        <v>87</v>
      </c>
      <c r="B18" s="80">
        <f>28000+30000</f>
        <v>58000</v>
      </c>
      <c r="C18" s="81">
        <v>50000</v>
      </c>
      <c r="D18" s="81">
        <v>6000</v>
      </c>
      <c r="E18" s="81">
        <v>272000</v>
      </c>
      <c r="F18" s="82">
        <v>35300</v>
      </c>
      <c r="G18" s="83">
        <v>5000</v>
      </c>
      <c r="H18" s="84">
        <v>23000</v>
      </c>
    </row>
    <row r="19" spans="1:8" x14ac:dyDescent="0.3">
      <c r="A19" s="85" t="s">
        <v>69</v>
      </c>
      <c r="B19" s="86">
        <f t="shared" ref="B19:H19" si="0">B18*B9</f>
        <v>72500</v>
      </c>
      <c r="C19" s="87">
        <f t="shared" si="0"/>
        <v>39500</v>
      </c>
      <c r="D19" s="87">
        <f t="shared" si="0"/>
        <v>23220</v>
      </c>
      <c r="E19" s="87">
        <f t="shared" si="0"/>
        <v>193120</v>
      </c>
      <c r="F19" s="88">
        <f t="shared" si="0"/>
        <v>111901</v>
      </c>
      <c r="G19" s="89">
        <f t="shared" si="0"/>
        <v>5250</v>
      </c>
      <c r="H19" s="90">
        <f t="shared" si="0"/>
        <v>72910</v>
      </c>
    </row>
    <row r="20" spans="1:8" x14ac:dyDescent="0.3">
      <c r="A20" s="85" t="s">
        <v>88</v>
      </c>
      <c r="B20" s="91">
        <f t="shared" ref="B20:H20" si="1">B18*B10</f>
        <v>67860</v>
      </c>
      <c r="C20" s="92">
        <f t="shared" si="1"/>
        <v>37000</v>
      </c>
      <c r="D20" s="92">
        <f t="shared" si="1"/>
        <v>19140</v>
      </c>
      <c r="E20" s="92">
        <f t="shared" si="1"/>
        <v>165920</v>
      </c>
      <c r="F20" s="93">
        <f t="shared" si="1"/>
        <v>116843</v>
      </c>
      <c r="G20" s="94">
        <f t="shared" si="1"/>
        <v>15950</v>
      </c>
      <c r="H20" s="95">
        <f t="shared" si="1"/>
        <v>76130</v>
      </c>
    </row>
    <row r="21" spans="1:8" x14ac:dyDescent="0.3">
      <c r="A21" s="96" t="s">
        <v>81</v>
      </c>
      <c r="B21" s="97">
        <f>B18*B11</f>
        <v>69020</v>
      </c>
      <c r="C21" s="98">
        <f t="shared" ref="C21:H21" si="2">C18*C11</f>
        <v>49400</v>
      </c>
      <c r="D21" s="98">
        <f t="shared" si="2"/>
        <v>35220</v>
      </c>
      <c r="E21" s="98">
        <f t="shared" si="2"/>
        <v>215968</v>
      </c>
      <c r="F21" s="99">
        <f t="shared" si="2"/>
        <v>101134.50000000001</v>
      </c>
      <c r="G21" s="100">
        <f t="shared" si="2"/>
        <v>5850</v>
      </c>
      <c r="H21" s="101">
        <f t="shared" si="2"/>
        <v>68425</v>
      </c>
    </row>
    <row r="22" spans="1:8" s="102" customFormat="1" ht="16.5" customHeight="1" x14ac:dyDescent="0.25"/>
    <row r="23" spans="1:8" ht="76.5" customHeight="1" x14ac:dyDescent="0.3">
      <c r="A23" s="192" t="s">
        <v>89</v>
      </c>
      <c r="B23" s="192"/>
      <c r="C23" s="192"/>
      <c r="D23" s="192"/>
      <c r="E23" s="192"/>
      <c r="F23" s="192"/>
      <c r="G23" s="192"/>
      <c r="H23" s="192"/>
    </row>
    <row r="25" spans="1:8" x14ac:dyDescent="0.3">
      <c r="A25" s="1" t="s">
        <v>90</v>
      </c>
    </row>
    <row r="26" spans="1:8" ht="43.8" thickBot="1" x14ac:dyDescent="0.35">
      <c r="A26" s="103" t="s">
        <v>91</v>
      </c>
      <c r="B26" s="188" t="s">
        <v>84</v>
      </c>
      <c r="C26" s="189"/>
      <c r="D26" s="189"/>
      <c r="E26" s="189"/>
      <c r="F26" s="189"/>
      <c r="G26" s="53" t="s">
        <v>85</v>
      </c>
      <c r="H26" s="54" t="s">
        <v>86</v>
      </c>
    </row>
    <row r="27" spans="1:8" ht="28.8" x14ac:dyDescent="0.3">
      <c r="A27" s="104"/>
      <c r="B27" s="56" t="s">
        <v>34</v>
      </c>
      <c r="C27" s="57" t="s">
        <v>36</v>
      </c>
      <c r="D27" s="57" t="s">
        <v>37</v>
      </c>
      <c r="E27" s="57" t="s">
        <v>5</v>
      </c>
      <c r="F27" s="58" t="s">
        <v>6</v>
      </c>
      <c r="G27" s="59" t="s">
        <v>4</v>
      </c>
      <c r="H27" s="60" t="s">
        <v>39</v>
      </c>
    </row>
    <row r="28" spans="1:8" x14ac:dyDescent="0.3">
      <c r="A28" s="105" t="s">
        <v>92</v>
      </c>
      <c r="B28" s="106" t="s">
        <v>93</v>
      </c>
      <c r="C28" s="106">
        <v>0.81</v>
      </c>
      <c r="D28" s="106">
        <v>4.6399999999999997</v>
      </c>
      <c r="E28" s="106">
        <v>0.75</v>
      </c>
      <c r="F28" s="107">
        <v>3.87</v>
      </c>
      <c r="G28" s="108" t="s">
        <v>93</v>
      </c>
      <c r="H28" s="109">
        <v>3.57</v>
      </c>
    </row>
    <row r="29" spans="1:8" x14ac:dyDescent="0.3">
      <c r="A29" s="110" t="s">
        <v>94</v>
      </c>
      <c r="B29" s="111" t="e">
        <f>B10-B28</f>
        <v>#VALUE!</v>
      </c>
      <c r="C29" s="111">
        <f>C10-C28</f>
        <v>-7.0000000000000062E-2</v>
      </c>
      <c r="D29" s="111">
        <f>D10-D28</f>
        <v>-1.4499999999999997</v>
      </c>
      <c r="E29" s="111">
        <f>E10-E28</f>
        <v>-0.14000000000000001</v>
      </c>
      <c r="F29" s="112">
        <f>F11-F28</f>
        <v>-1.0049999999999999</v>
      </c>
      <c r="G29" s="113" t="e">
        <f>G19-G28</f>
        <v>#VALUE!</v>
      </c>
      <c r="H29" s="114">
        <f>H11-H28</f>
        <v>-0.59499999999999975</v>
      </c>
    </row>
    <row r="30" spans="1:8" s="5" customFormat="1" x14ac:dyDescent="0.3">
      <c r="A30" s="115" t="s">
        <v>95</v>
      </c>
      <c r="B30" s="116" t="e">
        <f>B29/B28</f>
        <v>#VALUE!</v>
      </c>
      <c r="C30" s="117">
        <f t="shared" ref="C30:H30" si="3">C29/C28</f>
        <v>-8.6419753086419818E-2</v>
      </c>
      <c r="D30" s="117">
        <f t="shared" si="3"/>
        <v>-0.31249999999999994</v>
      </c>
      <c r="E30" s="117">
        <f t="shared" si="3"/>
        <v>-0.18666666666666668</v>
      </c>
      <c r="F30" s="118">
        <f t="shared" si="3"/>
        <v>-0.25968992248062012</v>
      </c>
      <c r="G30" s="119" t="e">
        <f t="shared" si="3"/>
        <v>#VALUE!</v>
      </c>
      <c r="H30" s="120">
        <f t="shared" si="3"/>
        <v>-0.1666666666666666</v>
      </c>
    </row>
    <row r="32" spans="1:8" x14ac:dyDescent="0.3">
      <c r="A32" s="121" t="s">
        <v>96</v>
      </c>
    </row>
  </sheetData>
  <mergeCells count="4">
    <mergeCell ref="B6:F6"/>
    <mergeCell ref="B16:F16"/>
    <mergeCell ref="A23:H23"/>
    <mergeCell ref="B26:F26"/>
  </mergeCells>
  <conditionalFormatting sqref="B8:B11 B19:B21">
    <cfRule type="cellIs" dxfId="19" priority="8" operator="equal">
      <formula>#REF!</formula>
    </cfRule>
  </conditionalFormatting>
  <conditionalFormatting sqref="C8:C11 C19:C21">
    <cfRule type="cellIs" dxfId="18" priority="9" operator="equal">
      <formula>#REF!</formula>
    </cfRule>
  </conditionalFormatting>
  <conditionalFormatting sqref="D8:D11 D19:D21">
    <cfRule type="cellIs" dxfId="17" priority="10" operator="equal">
      <formula>#REF!</formula>
    </cfRule>
  </conditionalFormatting>
  <conditionalFormatting sqref="E8:E11 E19:E21">
    <cfRule type="cellIs" dxfId="16" priority="11" operator="equal">
      <formula>#REF!</formula>
    </cfRule>
  </conditionalFormatting>
  <conditionalFormatting sqref="F8:F11 F19:F21">
    <cfRule type="cellIs" dxfId="15" priority="12" operator="equal">
      <formula>#REF!</formula>
    </cfRule>
  </conditionalFormatting>
  <conditionalFormatting sqref="G8:G11 G19:G21">
    <cfRule type="cellIs" dxfId="14" priority="13" operator="equal">
      <formula>#REF!</formula>
    </cfRule>
  </conditionalFormatting>
  <conditionalFormatting sqref="H8:H11 H19:H21">
    <cfRule type="cellIs" dxfId="13" priority="14" operator="equal">
      <formula>#REF!</formula>
    </cfRule>
  </conditionalFormatting>
  <conditionalFormatting sqref="C28:C29">
    <cfRule type="cellIs" dxfId="12" priority="1" operator="equal">
      <formula>#REF!</formula>
    </cfRule>
  </conditionalFormatting>
  <conditionalFormatting sqref="D28:D29">
    <cfRule type="cellIs" dxfId="11" priority="2" operator="equal">
      <formula>#REF!</formula>
    </cfRule>
  </conditionalFormatting>
  <conditionalFormatting sqref="E28:E29">
    <cfRule type="cellIs" dxfId="10" priority="3" operator="equal">
      <formula>#REF!</formula>
    </cfRule>
  </conditionalFormatting>
  <conditionalFormatting sqref="F28:F29">
    <cfRule type="cellIs" dxfId="9" priority="4" operator="equal">
      <formula>#REF!</formula>
    </cfRule>
  </conditionalFormatting>
  <conditionalFormatting sqref="G28:G29">
    <cfRule type="cellIs" dxfId="8" priority="5" operator="equal">
      <formula>#REF!</formula>
    </cfRule>
  </conditionalFormatting>
  <conditionalFormatting sqref="H28:H29">
    <cfRule type="cellIs" dxfId="7" priority="6" operator="equal">
      <formula>#REF!</formula>
    </cfRule>
  </conditionalFormatting>
  <conditionalFormatting sqref="B28:B29">
    <cfRule type="cellIs" dxfId="6" priority="7" operator="equal">
      <formula>#REF!</formula>
    </cfRule>
  </conditionalFormatting>
  <pageMargins left="0.7" right="0.7" top="0.75" bottom="0.75" header="0.3" footer="0.3"/>
  <pageSetup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BC93C-3D0F-4D50-A3D4-1409DB848E3D}">
  <sheetPr>
    <pageSetUpPr fitToPage="1"/>
  </sheetPr>
  <dimension ref="A1:G12"/>
  <sheetViews>
    <sheetView workbookViewId="0">
      <selection activeCell="F6" sqref="F6"/>
    </sheetView>
  </sheetViews>
  <sheetFormatPr defaultRowHeight="14.4" x14ac:dyDescent="0.3"/>
  <cols>
    <col min="1" max="1" width="33.109375" customWidth="1"/>
    <col min="2" max="8" width="15.6640625" customWidth="1"/>
  </cols>
  <sheetData>
    <row r="1" spans="1:7" s="39" customFormat="1" ht="13.8" x14ac:dyDescent="0.3">
      <c r="A1" s="38" t="s">
        <v>43</v>
      </c>
    </row>
    <row r="2" spans="1:7" s="39" customFormat="1" ht="13.8" x14ac:dyDescent="0.3">
      <c r="A2" s="39" t="s">
        <v>58</v>
      </c>
    </row>
    <row r="3" spans="1:7" s="39" customFormat="1" ht="13.8" x14ac:dyDescent="0.3">
      <c r="A3" s="39" t="s">
        <v>59</v>
      </c>
    </row>
    <row r="4" spans="1:7" s="39" customFormat="1" thickBot="1" x14ac:dyDescent="0.35">
      <c r="A4" s="39" t="s">
        <v>60</v>
      </c>
    </row>
    <row r="5" spans="1:7" s="39" customFormat="1" ht="74.400000000000006" customHeight="1" thickBot="1" x14ac:dyDescent="0.35">
      <c r="A5" s="40" t="s">
        <v>61</v>
      </c>
      <c r="B5" s="41" t="s">
        <v>62</v>
      </c>
      <c r="C5" s="41" t="s">
        <v>63</v>
      </c>
      <c r="D5" s="41" t="s">
        <v>64</v>
      </c>
      <c r="E5" s="41" t="s">
        <v>65</v>
      </c>
      <c r="F5" s="41" t="s">
        <v>66</v>
      </c>
      <c r="G5" s="41" t="s">
        <v>67</v>
      </c>
    </row>
    <row r="6" spans="1:7" s="39" customFormat="1" ht="30" customHeight="1" x14ac:dyDescent="0.3">
      <c r="A6" s="42" t="s">
        <v>68</v>
      </c>
      <c r="B6" s="43">
        <v>1.57</v>
      </c>
      <c r="C6" s="43">
        <v>4.57</v>
      </c>
      <c r="D6" s="43">
        <v>6.64</v>
      </c>
      <c r="E6" s="44">
        <v>0.89400000000000002</v>
      </c>
      <c r="F6" s="45">
        <v>3.57</v>
      </c>
      <c r="G6" s="43">
        <v>2.89</v>
      </c>
    </row>
    <row r="7" spans="1:7" s="39" customFormat="1" ht="30" customHeight="1" x14ac:dyDescent="0.3">
      <c r="A7" s="46" t="s">
        <v>69</v>
      </c>
      <c r="B7" s="47">
        <v>0.81</v>
      </c>
      <c r="C7" s="47">
        <v>3.87</v>
      </c>
      <c r="D7" s="47">
        <v>4.6399999999999997</v>
      </c>
      <c r="E7" s="47">
        <v>0.75</v>
      </c>
      <c r="F7" s="48">
        <v>3.73</v>
      </c>
      <c r="G7" s="47">
        <v>1.26</v>
      </c>
    </row>
    <row r="8" spans="1:7" s="39" customFormat="1" ht="30" customHeight="1" x14ac:dyDescent="0.3">
      <c r="A8" s="49" t="s">
        <v>70</v>
      </c>
      <c r="B8" s="48" t="s">
        <v>71</v>
      </c>
      <c r="C8" s="48" t="s">
        <v>71</v>
      </c>
      <c r="D8" s="48" t="s">
        <v>71</v>
      </c>
      <c r="E8" s="48" t="s">
        <v>71</v>
      </c>
      <c r="F8" s="48" t="s">
        <v>71</v>
      </c>
      <c r="G8" s="48" t="s">
        <v>71</v>
      </c>
    </row>
    <row r="9" spans="1:7" s="39" customFormat="1" ht="30" customHeight="1" x14ac:dyDescent="0.3">
      <c r="A9" s="49" t="s">
        <v>72</v>
      </c>
      <c r="B9" s="48" t="s">
        <v>71</v>
      </c>
      <c r="C9" s="48" t="s">
        <v>71</v>
      </c>
      <c r="D9" s="48" t="s">
        <v>71</v>
      </c>
      <c r="E9" s="48" t="s">
        <v>71</v>
      </c>
      <c r="F9" s="48" t="s">
        <v>71</v>
      </c>
      <c r="G9" s="48" t="s">
        <v>71</v>
      </c>
    </row>
    <row r="10" spans="1:7" s="39" customFormat="1" ht="15.75" customHeight="1" x14ac:dyDescent="0.3">
      <c r="B10" s="50"/>
      <c r="C10" s="50"/>
      <c r="D10" s="50"/>
      <c r="E10" s="50"/>
      <c r="F10" s="50"/>
      <c r="G10" s="50"/>
    </row>
    <row r="11" spans="1:7" s="39" customFormat="1" ht="13.8" x14ac:dyDescent="0.3"/>
    <row r="12" spans="1:7" s="39" customFormat="1" ht="13.8" x14ac:dyDescent="0.3">
      <c r="A12" s="51" t="s">
        <v>73</v>
      </c>
      <c r="B12" s="51"/>
    </row>
  </sheetData>
  <pageMargins left="0.7" right="0.7" top="0.75" bottom="0.75" header="0.3" footer="0.3"/>
  <pageSetup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09FE-3AF4-44A0-9833-FCC71F74FF68}">
  <sheetPr>
    <pageSetUpPr fitToPage="1"/>
  </sheetPr>
  <dimension ref="A1:J22"/>
  <sheetViews>
    <sheetView workbookViewId="0">
      <selection activeCell="D29" sqref="D29"/>
    </sheetView>
  </sheetViews>
  <sheetFormatPr defaultRowHeight="14.4" x14ac:dyDescent="0.3"/>
  <cols>
    <col min="1" max="1" width="33.109375" customWidth="1"/>
    <col min="2" max="8" width="15.6640625" customWidth="1"/>
    <col min="9" max="9" width="12.33203125" customWidth="1"/>
    <col min="10" max="10" width="13.88671875" customWidth="1"/>
  </cols>
  <sheetData>
    <row r="1" spans="1:10" ht="18" x14ac:dyDescent="0.35">
      <c r="A1" s="17" t="s">
        <v>43</v>
      </c>
    </row>
    <row r="2" spans="1:10" ht="15.6" x14ac:dyDescent="0.3">
      <c r="A2" s="18" t="s">
        <v>110</v>
      </c>
      <c r="C2" s="19"/>
    </row>
    <row r="3" spans="1:10" ht="15.6" x14ac:dyDescent="0.3">
      <c r="A3" s="19" t="s">
        <v>44</v>
      </c>
      <c r="B3" s="19"/>
    </row>
    <row r="5" spans="1:10" x14ac:dyDescent="0.3">
      <c r="A5" s="20" t="s">
        <v>45</v>
      </c>
      <c r="B5" s="21"/>
      <c r="C5" s="21"/>
      <c r="D5" s="21"/>
      <c r="E5" s="21"/>
      <c r="F5" s="21"/>
      <c r="G5" s="21"/>
      <c r="H5" s="21"/>
      <c r="I5" s="21"/>
      <c r="J5" s="21"/>
    </row>
    <row r="6" spans="1:10" x14ac:dyDescent="0.3">
      <c r="A6" s="22"/>
      <c r="B6" s="23">
        <v>2013</v>
      </c>
      <c r="C6" s="23">
        <v>2014</v>
      </c>
      <c r="D6" s="23">
        <v>2015</v>
      </c>
      <c r="E6" s="23">
        <v>2016</v>
      </c>
      <c r="F6" s="23">
        <v>2017</v>
      </c>
      <c r="G6" s="23">
        <v>2018</v>
      </c>
      <c r="H6" s="23">
        <v>2019</v>
      </c>
    </row>
    <row r="7" spans="1:10" s="26" customFormat="1" ht="25.2" thickBot="1" x14ac:dyDescent="0.35">
      <c r="A7" s="24"/>
      <c r="B7" s="25" t="s">
        <v>40</v>
      </c>
      <c r="C7" s="25" t="s">
        <v>46</v>
      </c>
      <c r="D7" s="25" t="s">
        <v>40</v>
      </c>
      <c r="E7" s="25" t="s">
        <v>47</v>
      </c>
      <c r="F7" s="25" t="s">
        <v>48</v>
      </c>
      <c r="G7" s="25" t="s">
        <v>49</v>
      </c>
      <c r="H7" s="25" t="s">
        <v>50</v>
      </c>
    </row>
    <row r="8" spans="1:10" x14ac:dyDescent="0.3">
      <c r="A8" s="27" t="s">
        <v>51</v>
      </c>
      <c r="B8" s="28"/>
      <c r="C8" s="28"/>
      <c r="D8" s="28"/>
      <c r="E8" s="28"/>
      <c r="F8" s="28"/>
      <c r="G8" s="28"/>
      <c r="H8" s="29"/>
    </row>
    <row r="9" spans="1:10" x14ac:dyDescent="0.3">
      <c r="A9" s="30" t="s">
        <v>34</v>
      </c>
      <c r="B9" s="31">
        <v>1.0149999999999999</v>
      </c>
      <c r="C9" s="31">
        <v>1.0279</v>
      </c>
      <c r="D9" s="31"/>
      <c r="E9" s="31"/>
      <c r="F9" s="31">
        <v>1.26</v>
      </c>
      <c r="G9" s="31">
        <v>1.17</v>
      </c>
      <c r="H9" s="32">
        <v>0.73529999999999995</v>
      </c>
    </row>
    <row r="10" spans="1:10" x14ac:dyDescent="0.3">
      <c r="A10" s="30" t="s">
        <v>36</v>
      </c>
      <c r="B10" s="31">
        <v>1.01</v>
      </c>
      <c r="C10" s="31">
        <v>1.2049000000000001</v>
      </c>
      <c r="D10" s="31">
        <v>1.07</v>
      </c>
      <c r="E10" s="31"/>
      <c r="F10" s="31">
        <v>0.81</v>
      </c>
      <c r="G10" s="31">
        <v>0.74</v>
      </c>
      <c r="H10" s="32">
        <v>0.66</v>
      </c>
    </row>
    <row r="11" spans="1:10" x14ac:dyDescent="0.3">
      <c r="A11" s="30" t="s">
        <v>52</v>
      </c>
      <c r="B11" s="31"/>
      <c r="C11" s="31">
        <v>0.97370000000000001</v>
      </c>
      <c r="D11" s="31">
        <v>7.66</v>
      </c>
      <c r="E11" s="31">
        <v>5.95</v>
      </c>
      <c r="F11" s="31"/>
      <c r="G11" s="31"/>
      <c r="H11" s="32"/>
    </row>
    <row r="12" spans="1:10" x14ac:dyDescent="0.3">
      <c r="A12" s="30" t="s">
        <v>37</v>
      </c>
      <c r="B12" s="31"/>
      <c r="C12" s="31"/>
      <c r="D12" s="31">
        <v>7.66</v>
      </c>
      <c r="E12" s="31">
        <v>9.98</v>
      </c>
      <c r="F12" s="31">
        <v>4.6399999999999997</v>
      </c>
      <c r="G12" s="31">
        <v>3.19</v>
      </c>
      <c r="H12" s="32">
        <v>3.15</v>
      </c>
    </row>
    <row r="13" spans="1:10" x14ac:dyDescent="0.3">
      <c r="A13" s="30" t="s">
        <v>5</v>
      </c>
      <c r="B13" s="31"/>
      <c r="C13" s="31">
        <v>0.97370000000000001</v>
      </c>
      <c r="D13" s="31">
        <v>1.02</v>
      </c>
      <c r="E13" s="31">
        <v>0.98970000000000002</v>
      </c>
      <c r="F13" s="31">
        <v>0.75</v>
      </c>
      <c r="G13" s="31">
        <v>0.61</v>
      </c>
      <c r="H13" s="32">
        <v>0.53</v>
      </c>
    </row>
    <row r="14" spans="1:10" x14ac:dyDescent="0.3">
      <c r="A14" s="30" t="s">
        <v>53</v>
      </c>
      <c r="B14" s="33" t="s">
        <v>54</v>
      </c>
      <c r="C14" s="31">
        <v>7.74</v>
      </c>
      <c r="D14" s="31">
        <v>4.6399999999999997</v>
      </c>
      <c r="E14" s="31">
        <v>6.97</v>
      </c>
      <c r="F14" s="31">
        <v>3.87</v>
      </c>
      <c r="G14" s="31">
        <v>2.8650000000000002</v>
      </c>
      <c r="H14" s="32">
        <v>2.76</v>
      </c>
    </row>
    <row r="15" spans="1:10" x14ac:dyDescent="0.3">
      <c r="A15" s="34" t="s">
        <v>55</v>
      </c>
      <c r="B15" s="31"/>
      <c r="C15" s="31"/>
      <c r="D15" s="31"/>
      <c r="E15" s="31"/>
      <c r="F15" s="31"/>
      <c r="G15" s="31"/>
      <c r="H15" s="35"/>
    </row>
    <row r="16" spans="1:10" x14ac:dyDescent="0.3">
      <c r="A16" s="30" t="s">
        <v>4</v>
      </c>
      <c r="B16" s="31"/>
      <c r="C16" s="31"/>
      <c r="D16" s="31"/>
      <c r="E16" s="31"/>
      <c r="F16" s="31"/>
      <c r="G16" s="31">
        <v>1.05</v>
      </c>
      <c r="H16" s="32">
        <v>0.97</v>
      </c>
    </row>
    <row r="17" spans="1:8" x14ac:dyDescent="0.3">
      <c r="A17" s="34" t="s">
        <v>56</v>
      </c>
      <c r="B17" s="31"/>
      <c r="C17" s="31"/>
      <c r="D17" s="31"/>
      <c r="E17" s="31"/>
      <c r="F17" s="31"/>
      <c r="G17" s="31"/>
      <c r="H17" s="31"/>
    </row>
    <row r="18" spans="1:8" x14ac:dyDescent="0.3">
      <c r="A18" s="30" t="s">
        <v>39</v>
      </c>
      <c r="B18" s="31"/>
      <c r="C18" s="31"/>
      <c r="D18" s="31">
        <v>4.4800000000000004</v>
      </c>
      <c r="E18" s="31">
        <v>6.9450000000000003</v>
      </c>
      <c r="F18" s="31">
        <v>3.57</v>
      </c>
      <c r="G18" s="31">
        <v>2.9750000000000001</v>
      </c>
      <c r="H18" s="31">
        <v>2.7749999999999999</v>
      </c>
    </row>
    <row r="19" spans="1:8" x14ac:dyDescent="0.3">
      <c r="A19" s="30" t="s">
        <v>4</v>
      </c>
      <c r="B19" s="31"/>
      <c r="C19" s="31"/>
      <c r="D19" s="31"/>
      <c r="E19" s="31">
        <v>1.29</v>
      </c>
      <c r="F19" s="31"/>
      <c r="G19" s="31"/>
      <c r="H19" s="31"/>
    </row>
    <row r="20" spans="1:8" x14ac:dyDescent="0.3">
      <c r="A20" s="36"/>
      <c r="B20" s="37"/>
      <c r="C20" s="37"/>
      <c r="D20" s="37"/>
      <c r="E20" s="37"/>
      <c r="F20" s="37"/>
      <c r="G20" s="37"/>
      <c r="H20" s="37"/>
    </row>
    <row r="22" spans="1:8" x14ac:dyDescent="0.3">
      <c r="A22" t="s">
        <v>57</v>
      </c>
    </row>
  </sheetData>
  <conditionalFormatting sqref="H9">
    <cfRule type="cellIs" dxfId="5" priority="2" operator="equal">
      <formula>#REF!</formula>
    </cfRule>
  </conditionalFormatting>
  <conditionalFormatting sqref="H10:H11">
    <cfRule type="cellIs" dxfId="4" priority="3" operator="equal">
      <formula>#REF!</formula>
    </cfRule>
  </conditionalFormatting>
  <conditionalFormatting sqref="H12">
    <cfRule type="cellIs" dxfId="3" priority="4" operator="equal">
      <formula>#REF!</formula>
    </cfRule>
  </conditionalFormatting>
  <conditionalFormatting sqref="H13">
    <cfRule type="cellIs" dxfId="2" priority="5" operator="equal">
      <formula>#REF!</formula>
    </cfRule>
  </conditionalFormatting>
  <conditionalFormatting sqref="H14">
    <cfRule type="cellIs" dxfId="1" priority="6" operator="equal">
      <formula>#REF!</formula>
    </cfRule>
  </conditionalFormatting>
  <conditionalFormatting sqref="H16">
    <cfRule type="cellIs" dxfId="0" priority="1" operator="equal">
      <formula>#REF!</formula>
    </cfRule>
  </conditionalFormatting>
  <pageMargins left="0.7" right="0.7" top="0.75" bottom="0.7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2023</vt:lpstr>
      <vt:lpstr>Bid Review</vt:lpstr>
      <vt:lpstr>2022</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2023-03-14T15:57:34Z</dcterms:modified>
</cp:coreProperties>
</file>